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dolejsova\Documents\ZELEN_UDRZBA\2022_2023\VŘ\"/>
    </mc:Choice>
  </mc:AlternateContent>
  <xr:revisionPtr revIDLastSave="0" documentId="13_ncr:1_{1FDD1319-63E3-4A7E-9350-7760710519FC}" xr6:coauthVersionLast="45" xr6:coauthVersionMax="45" xr10:uidLastSave="{00000000-0000-0000-0000-000000000000}"/>
  <bookViews>
    <workbookView xWindow="-120" yWindow="-120" windowWidth="21840" windowHeight="13140" activeTab="4" xr2:uid="{EAECE96C-B7F9-47DF-A3D8-1CED29BE1E23}"/>
  </bookViews>
  <sheets>
    <sheet name="souhrn" sheetId="1" r:id="rId1"/>
    <sheet name="stromy dle lokalit" sheetId="10" r:id="rId2"/>
    <sheet name="soliterní keře" sheetId="3" r:id="rId3"/>
    <sheet name="živé ploty" sheetId="4" r:id="rId4"/>
    <sheet name="záhony trvalek a keřů" sheetId="9" r:id="rId5"/>
  </sheets>
  <definedNames>
    <definedName name="_xlnm.Print_Area" localSheetId="1">'stromy dle lokalit'!$A$1:$I$47</definedName>
    <definedName name="_xlnm.Print_Area" localSheetId="3">'živé ploty'!$A$1:$O$77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4" i="10" l="1"/>
  <c r="E7" i="1" l="1"/>
  <c r="D24" i="3"/>
  <c r="E5" i="1" s="1"/>
  <c r="G5" i="1" s="1"/>
  <c r="E74" i="4"/>
  <c r="O74" i="4"/>
  <c r="L74" i="4"/>
  <c r="N77" i="4"/>
  <c r="N76" i="4"/>
  <c r="K15" i="4"/>
  <c r="K16" i="4"/>
  <c r="J15" i="4"/>
  <c r="J16" i="4"/>
  <c r="I15" i="4"/>
  <c r="O15" i="4" s="1"/>
  <c r="I16" i="4"/>
  <c r="O16" i="4" s="1"/>
  <c r="E4" i="1"/>
  <c r="G4" i="1" s="1"/>
  <c r="I20" i="1"/>
  <c r="H20" i="1"/>
  <c r="K12" i="4"/>
  <c r="K13" i="4"/>
  <c r="K14" i="4"/>
  <c r="J12" i="4"/>
  <c r="J13" i="4"/>
  <c r="J14" i="4"/>
  <c r="I12" i="4"/>
  <c r="O12" i="4" s="1"/>
  <c r="I13" i="4"/>
  <c r="O13" i="4" s="1"/>
  <c r="I14" i="4"/>
  <c r="O14" i="4" s="1"/>
  <c r="K11" i="4"/>
  <c r="J11" i="4"/>
  <c r="I11" i="4"/>
  <c r="O11" i="4" s="1"/>
  <c r="G19" i="1"/>
  <c r="G18" i="1"/>
  <c r="G17" i="1"/>
  <c r="G16" i="1"/>
  <c r="F12" i="9"/>
  <c r="L12" i="9" s="1"/>
  <c r="N56" i="4"/>
  <c r="N57" i="4"/>
  <c r="N60" i="4"/>
  <c r="F11" i="9"/>
  <c r="L11" i="9" s="1"/>
  <c r="F10" i="9"/>
  <c r="L10" i="9" s="1"/>
  <c r="F5" i="9"/>
  <c r="L5" i="9" s="1"/>
  <c r="F6" i="9"/>
  <c r="L6" i="9" s="1"/>
  <c r="F7" i="9"/>
  <c r="L7" i="9" s="1"/>
  <c r="F8" i="9"/>
  <c r="L8" i="9" s="1"/>
  <c r="F9" i="9"/>
  <c r="L9" i="9" s="1"/>
  <c r="F4" i="9"/>
  <c r="L4" i="9" s="1"/>
  <c r="D23" i="3"/>
  <c r="E6" i="1" s="1"/>
  <c r="G6" i="1" s="1"/>
  <c r="K5" i="4"/>
  <c r="K6" i="4"/>
  <c r="K7" i="4"/>
  <c r="K8" i="4"/>
  <c r="K9" i="4"/>
  <c r="K10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J5" i="4"/>
  <c r="J6" i="4"/>
  <c r="J7" i="4"/>
  <c r="J8" i="4"/>
  <c r="J9" i="4"/>
  <c r="J10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I5" i="4"/>
  <c r="O5" i="4" s="1"/>
  <c r="I6" i="4"/>
  <c r="O6" i="4" s="1"/>
  <c r="I7" i="4"/>
  <c r="O7" i="4" s="1"/>
  <c r="I8" i="4"/>
  <c r="O8" i="4" s="1"/>
  <c r="I9" i="4"/>
  <c r="O9" i="4" s="1"/>
  <c r="I10" i="4"/>
  <c r="O10" i="4" s="1"/>
  <c r="I17" i="4"/>
  <c r="O17" i="4" s="1"/>
  <c r="I18" i="4"/>
  <c r="O18" i="4" s="1"/>
  <c r="I19" i="4"/>
  <c r="O19" i="4" s="1"/>
  <c r="I20" i="4"/>
  <c r="O20" i="4" s="1"/>
  <c r="I21" i="4"/>
  <c r="O21" i="4" s="1"/>
  <c r="I22" i="4"/>
  <c r="O22" i="4" s="1"/>
  <c r="I23" i="4"/>
  <c r="O23" i="4" s="1"/>
  <c r="I24" i="4"/>
  <c r="O24" i="4" s="1"/>
  <c r="I25" i="4"/>
  <c r="O25" i="4" s="1"/>
  <c r="I26" i="4"/>
  <c r="O26" i="4" s="1"/>
  <c r="I27" i="4"/>
  <c r="O27" i="4" s="1"/>
  <c r="I28" i="4"/>
  <c r="O28" i="4" s="1"/>
  <c r="I29" i="4"/>
  <c r="O29" i="4" s="1"/>
  <c r="I30" i="4"/>
  <c r="O30" i="4" s="1"/>
  <c r="I31" i="4"/>
  <c r="O31" i="4" s="1"/>
  <c r="I32" i="4"/>
  <c r="O32" i="4" s="1"/>
  <c r="I33" i="4"/>
  <c r="O33" i="4" s="1"/>
  <c r="I34" i="4"/>
  <c r="O34" i="4" s="1"/>
  <c r="I35" i="4"/>
  <c r="O35" i="4" s="1"/>
  <c r="I36" i="4"/>
  <c r="O36" i="4" s="1"/>
  <c r="I37" i="4"/>
  <c r="O37" i="4" s="1"/>
  <c r="I38" i="4"/>
  <c r="O38" i="4" s="1"/>
  <c r="I39" i="4"/>
  <c r="O39" i="4" s="1"/>
  <c r="I40" i="4"/>
  <c r="O40" i="4" s="1"/>
  <c r="I41" i="4"/>
  <c r="O41" i="4" s="1"/>
  <c r="I42" i="4"/>
  <c r="O42" i="4" s="1"/>
  <c r="I43" i="4"/>
  <c r="O43" i="4" s="1"/>
  <c r="I44" i="4"/>
  <c r="O44" i="4" s="1"/>
  <c r="I45" i="4"/>
  <c r="I46" i="4"/>
  <c r="I47" i="4"/>
  <c r="O47" i="4" s="1"/>
  <c r="I48" i="4"/>
  <c r="O48" i="4" s="1"/>
  <c r="I49" i="4"/>
  <c r="O49" i="4" s="1"/>
  <c r="I50" i="4"/>
  <c r="O50" i="4" s="1"/>
  <c r="I51" i="4"/>
  <c r="O51" i="4" s="1"/>
  <c r="I52" i="4"/>
  <c r="O52" i="4" s="1"/>
  <c r="I53" i="4"/>
  <c r="O53" i="4" s="1"/>
  <c r="I54" i="4"/>
  <c r="O54" i="4" s="1"/>
  <c r="I55" i="4"/>
  <c r="O55" i="4" s="1"/>
  <c r="I56" i="4"/>
  <c r="O56" i="4" s="1"/>
  <c r="I57" i="4"/>
  <c r="O57" i="4" s="1"/>
  <c r="I58" i="4"/>
  <c r="O58" i="4" s="1"/>
  <c r="I59" i="4"/>
  <c r="O59" i="4" s="1"/>
  <c r="I60" i="4"/>
  <c r="O60" i="4" s="1"/>
  <c r="I61" i="4"/>
  <c r="O61" i="4" s="1"/>
  <c r="I62" i="4"/>
  <c r="O62" i="4" s="1"/>
  <c r="I63" i="4"/>
  <c r="O63" i="4" s="1"/>
  <c r="I64" i="4"/>
  <c r="O64" i="4" s="1"/>
  <c r="I65" i="4"/>
  <c r="O65" i="4" s="1"/>
  <c r="I66" i="4"/>
  <c r="O66" i="4" s="1"/>
  <c r="I67" i="4"/>
  <c r="O67" i="4" s="1"/>
  <c r="I68" i="4"/>
  <c r="O68" i="4" s="1"/>
  <c r="I69" i="4"/>
  <c r="I70" i="4"/>
  <c r="O70" i="4" s="1"/>
  <c r="I71" i="4"/>
  <c r="O71" i="4" s="1"/>
  <c r="I72" i="4"/>
  <c r="O72" i="4" s="1"/>
  <c r="I73" i="4"/>
  <c r="O73" i="4" s="1"/>
  <c r="K4" i="4"/>
  <c r="J4" i="4"/>
  <c r="I4" i="4"/>
  <c r="O4" i="4" s="1"/>
  <c r="L13" i="9" l="1"/>
  <c r="E14" i="1" s="1"/>
  <c r="G14" i="1" s="1"/>
  <c r="F13" i="9"/>
  <c r="E12" i="1" s="1"/>
  <c r="E13" i="1" s="1"/>
  <c r="G13" i="1" s="1"/>
  <c r="L15" i="4"/>
  <c r="N15" i="4" s="1"/>
  <c r="L16" i="4"/>
  <c r="N16" i="4" s="1"/>
  <c r="L14" i="4"/>
  <c r="N14" i="4" s="1"/>
  <c r="L11" i="4"/>
  <c r="N11" i="4" s="1"/>
  <c r="L13" i="4"/>
  <c r="N13" i="4" s="1"/>
  <c r="L12" i="4"/>
  <c r="N12" i="4" s="1"/>
  <c r="L71" i="4"/>
  <c r="N71" i="4" s="1"/>
  <c r="L63" i="4"/>
  <c r="N63" i="4" s="1"/>
  <c r="L55" i="4"/>
  <c r="N55" i="4" s="1"/>
  <c r="L47" i="4"/>
  <c r="N47" i="4" s="1"/>
  <c r="L39" i="4"/>
  <c r="N39" i="4" s="1"/>
  <c r="L31" i="4"/>
  <c r="N31" i="4" s="1"/>
  <c r="L23" i="4"/>
  <c r="N23" i="4" s="1"/>
  <c r="L9" i="4"/>
  <c r="N9" i="4" s="1"/>
  <c r="L46" i="4"/>
  <c r="N46" i="4" s="1"/>
  <c r="L73" i="4"/>
  <c r="N73" i="4" s="1"/>
  <c r="L49" i="4"/>
  <c r="N49" i="4" s="1"/>
  <c r="L33" i="4"/>
  <c r="N33" i="4" s="1"/>
  <c r="L72" i="4"/>
  <c r="N72" i="4" s="1"/>
  <c r="L64" i="4"/>
  <c r="N64" i="4" s="1"/>
  <c r="L48" i="4"/>
  <c r="N48" i="4" s="1"/>
  <c r="L40" i="4"/>
  <c r="N40" i="4" s="1"/>
  <c r="L32" i="4"/>
  <c r="N32" i="4" s="1"/>
  <c r="L24" i="4"/>
  <c r="N24" i="4" s="1"/>
  <c r="L10" i="4"/>
  <c r="N10" i="4" s="1"/>
  <c r="O46" i="4"/>
  <c r="L70" i="4"/>
  <c r="N70" i="4" s="1"/>
  <c r="L62" i="4"/>
  <c r="N62" i="4" s="1"/>
  <c r="L54" i="4"/>
  <c r="N54" i="4" s="1"/>
  <c r="L38" i="4"/>
  <c r="N38" i="4" s="1"/>
  <c r="L30" i="4"/>
  <c r="N30" i="4" s="1"/>
  <c r="L22" i="4"/>
  <c r="N22" i="4" s="1"/>
  <c r="L8" i="4"/>
  <c r="N8" i="4" s="1"/>
  <c r="L69" i="4"/>
  <c r="N69" i="4" s="1"/>
  <c r="L45" i="4"/>
  <c r="N45" i="4" s="1"/>
  <c r="L21" i="4"/>
  <c r="N21" i="4" s="1"/>
  <c r="O69" i="4"/>
  <c r="L65" i="4"/>
  <c r="N65" i="4" s="1"/>
  <c r="L17" i="4"/>
  <c r="N17" i="4" s="1"/>
  <c r="L25" i="4"/>
  <c r="N25" i="4" s="1"/>
  <c r="L61" i="4"/>
  <c r="N61" i="4" s="1"/>
  <c r="L53" i="4"/>
  <c r="N53" i="4" s="1"/>
  <c r="L37" i="4"/>
  <c r="N37" i="4" s="1"/>
  <c r="L29" i="4"/>
  <c r="N29" i="4" s="1"/>
  <c r="L7" i="4"/>
  <c r="N7" i="4" s="1"/>
  <c r="O45" i="4"/>
  <c r="L4" i="4"/>
  <c r="N4" i="4" s="1"/>
  <c r="L41" i="4"/>
  <c r="N41" i="4" s="1"/>
  <c r="L67" i="4"/>
  <c r="N67" i="4" s="1"/>
  <c r="L59" i="4"/>
  <c r="N59" i="4" s="1"/>
  <c r="L51" i="4"/>
  <c r="N51" i="4" s="1"/>
  <c r="L43" i="4"/>
  <c r="N43" i="4" s="1"/>
  <c r="L35" i="4"/>
  <c r="N35" i="4" s="1"/>
  <c r="L27" i="4"/>
  <c r="N27" i="4" s="1"/>
  <c r="L19" i="4"/>
  <c r="N19" i="4" s="1"/>
  <c r="L5" i="4"/>
  <c r="N5" i="4" s="1"/>
  <c r="L68" i="4"/>
  <c r="N68" i="4" s="1"/>
  <c r="L44" i="4"/>
  <c r="N44" i="4" s="1"/>
  <c r="L20" i="4"/>
  <c r="N20" i="4" s="1"/>
  <c r="L66" i="4"/>
  <c r="N66" i="4" s="1"/>
  <c r="L58" i="4"/>
  <c r="N58" i="4" s="1"/>
  <c r="L50" i="4"/>
  <c r="N50" i="4" s="1"/>
  <c r="L42" i="4"/>
  <c r="N42" i="4" s="1"/>
  <c r="L34" i="4"/>
  <c r="N34" i="4" s="1"/>
  <c r="L26" i="4"/>
  <c r="N26" i="4" s="1"/>
  <c r="L18" i="4"/>
  <c r="N18" i="4" s="1"/>
  <c r="L52" i="4"/>
  <c r="N52" i="4" s="1"/>
  <c r="L36" i="4"/>
  <c r="N36" i="4" s="1"/>
  <c r="L28" i="4"/>
  <c r="N28" i="4" s="1"/>
  <c r="L6" i="4"/>
  <c r="N6" i="4" s="1"/>
  <c r="G12" i="1" l="1"/>
  <c r="E9" i="1"/>
  <c r="G9" i="1" s="1"/>
  <c r="E8" i="1"/>
  <c r="G8" i="1" s="1"/>
  <c r="N75" i="4"/>
  <c r="G7" i="1" s="1"/>
  <c r="E10" i="1"/>
  <c r="N74" i="4"/>
  <c r="G11" i="1" l="1"/>
  <c r="G10" i="1"/>
</calcChain>
</file>

<file path=xl/sharedStrings.xml><?xml version="1.0" encoding="utf-8"?>
<sst xmlns="http://schemas.openxmlformats.org/spreadsheetml/2006/main" count="448" uniqueCount="282">
  <si>
    <t>část obce</t>
  </si>
  <si>
    <t>označení v mapě</t>
  </si>
  <si>
    <t>taxon</t>
  </si>
  <si>
    <t>obvod kmene</t>
  </si>
  <si>
    <t>průměr koruny</t>
  </si>
  <si>
    <t>výška</t>
  </si>
  <si>
    <t>datum výsadby</t>
  </si>
  <si>
    <t>zdravotní stav 1-5</t>
  </si>
  <si>
    <t>Braškov náves</t>
  </si>
  <si>
    <t>6-9m</t>
  </si>
  <si>
    <t>Braškov u rybníka</t>
  </si>
  <si>
    <t>3-6m</t>
  </si>
  <si>
    <t>12-15m</t>
  </si>
  <si>
    <t>Carpinus betulus</t>
  </si>
  <si>
    <t>Juglans regia</t>
  </si>
  <si>
    <t>9-12m</t>
  </si>
  <si>
    <t>Fagus sylvatica Dawyck</t>
  </si>
  <si>
    <t>Sorbus aucuparia</t>
  </si>
  <si>
    <t>Rosa cv.</t>
  </si>
  <si>
    <t>ks</t>
  </si>
  <si>
    <t>ošetření</t>
  </si>
  <si>
    <t>Kolkwitzia amabilis</t>
  </si>
  <si>
    <t>1,5-3</t>
  </si>
  <si>
    <t>D v m</t>
  </si>
  <si>
    <t>v v m</t>
  </si>
  <si>
    <t>Syringa chinensis</t>
  </si>
  <si>
    <t>Philadelphus coronarius</t>
  </si>
  <si>
    <t>0,8-1,5</t>
  </si>
  <si>
    <t>Ilex aquifolium</t>
  </si>
  <si>
    <t>Viburnum farerri</t>
  </si>
  <si>
    <t>Spirea x wanhoutei</t>
  </si>
  <si>
    <t>Chaenomeles speciosa</t>
  </si>
  <si>
    <t>bm</t>
  </si>
  <si>
    <t>šířka</t>
  </si>
  <si>
    <t>mix Spirea bumalda, Philadelphus cv., Lonicera pileata</t>
  </si>
  <si>
    <t>mix Spirea bumalda, Philadelphus cv., Deutzia gracilis, Vinca minor</t>
  </si>
  <si>
    <t>mix Syringa vulgaris , Philadelphus coronarius</t>
  </si>
  <si>
    <t>Ligustrum vulgare</t>
  </si>
  <si>
    <t>Pyracantha coccinea</t>
  </si>
  <si>
    <t>Ribez alpinum</t>
  </si>
  <si>
    <t>Staphylea pinata</t>
  </si>
  <si>
    <t>Valdek náves</t>
  </si>
  <si>
    <t>parkoviště u fotbalového hřiště</t>
  </si>
  <si>
    <t>mix Spirea bumalda, Potentila fruticosa, Lonicera pileata, Perowskia abrotanoides, Symphoricarpos albus, Ribez alpinum</t>
  </si>
  <si>
    <t>Buxus sempervirens</t>
  </si>
  <si>
    <t>Berberis thunbergii</t>
  </si>
  <si>
    <t>mix Spirea bumalda, Potentila fruticosa, Symphoricarpos albul, Waigelia florida</t>
  </si>
  <si>
    <t>Valdek Karlovarská nad křižovatkou</t>
  </si>
  <si>
    <t>hřiště V jezerech</t>
  </si>
  <si>
    <t>mix Lonicera pileata, Potentila fruticosa, Symphoricarpos chenaultii</t>
  </si>
  <si>
    <t>Valdek Karlovarská pod křižovatkou</t>
  </si>
  <si>
    <t>Potentila fruticosa</t>
  </si>
  <si>
    <t>Sprirea bumalda</t>
  </si>
  <si>
    <t>Spirea cinerea Greifsheim</t>
  </si>
  <si>
    <t>Symphoricapos albus</t>
  </si>
  <si>
    <t>Spirea bumalda</t>
  </si>
  <si>
    <t>svah</t>
  </si>
  <si>
    <t>Symphoricarpos albus</t>
  </si>
  <si>
    <t>Waigelia florida</t>
  </si>
  <si>
    <t>Toskánka</t>
  </si>
  <si>
    <t>Cotoneaster salicifolius</t>
  </si>
  <si>
    <t>Symphoricarpos x chenaultii</t>
  </si>
  <si>
    <t>Lonicera pileata</t>
  </si>
  <si>
    <t>mix Spirea bumalda, Potentila fruticosa, Perowskia abrotanoides</t>
  </si>
  <si>
    <t xml:space="preserve">Partenocisus quinquefolia </t>
  </si>
  <si>
    <t>Cotoneaster dielsianus</t>
  </si>
  <si>
    <t>mix Caryopteris clandonensis, Spirea bumalda, Potentila fruticosa, Symphoricarpos x chenaultii</t>
  </si>
  <si>
    <t>křižovatka</t>
  </si>
  <si>
    <t>keře mix za sklaníkem</t>
  </si>
  <si>
    <t>Syringa meyerii</t>
  </si>
  <si>
    <t>Philadelphus Belle Etoile</t>
  </si>
  <si>
    <t>Physocarpus opulifolius, Spireaxwanhoutei, Spirea cinerea, Waigelia florida</t>
  </si>
  <si>
    <t>1,2-2,0</t>
  </si>
  <si>
    <t>Rosa rugosa</t>
  </si>
  <si>
    <t>Spirea cineerea, Waigelia florida</t>
  </si>
  <si>
    <t>m2</t>
  </si>
  <si>
    <t>celkem</t>
  </si>
  <si>
    <t>celkem ve velikost 0,8-1,5</t>
  </si>
  <si>
    <t>celkem ve velikosti 1,5-3</t>
  </si>
  <si>
    <t>celkem ve velikosti 3-5</t>
  </si>
  <si>
    <t>Viburnum opulus</t>
  </si>
  <si>
    <t xml:space="preserve">Ribez aplinum </t>
  </si>
  <si>
    <t>Lonicera xylosteum</t>
  </si>
  <si>
    <t>0,8-1,6</t>
  </si>
  <si>
    <t>Laburnum anagyroides</t>
  </si>
  <si>
    <t>délka</t>
  </si>
  <si>
    <t xml:space="preserve">m2 </t>
  </si>
  <si>
    <t>typ porostu</t>
  </si>
  <si>
    <t>keřů a trvalek, cibuloviny</t>
  </si>
  <si>
    <t>náves Braškov/pomník</t>
  </si>
  <si>
    <t>cibuloviny v růžích</t>
  </si>
  <si>
    <t>náves Braškov/růže</t>
  </si>
  <si>
    <t>záhony růží a cibulovin 8ks</t>
  </si>
  <si>
    <t>směr růží a trvalek, cibuloviny</t>
  </si>
  <si>
    <t>trvalky a cibuloviny</t>
  </si>
  <si>
    <t>výsadba cibulovin</t>
  </si>
  <si>
    <t>plocha k ošetření střihem</t>
  </si>
  <si>
    <t>plocha výsadby</t>
  </si>
  <si>
    <t xml:space="preserve">směs keřů a trvalek </t>
  </si>
  <si>
    <t>pletí
četnost</t>
  </si>
  <si>
    <t>střih
četnost</t>
  </si>
  <si>
    <t>cibuloviny 
plocha</t>
  </si>
  <si>
    <t>celkem bm</t>
  </si>
  <si>
    <t>m2 plochy k ošetření</t>
  </si>
  <si>
    <t>četnost ošetření</t>
  </si>
  <si>
    <t>m2 k ošetření celkem za rok</t>
  </si>
  <si>
    <t>směs keřů a trvalek</t>
  </si>
  <si>
    <t>mix  keřů a trvalek-výměra zahrnuta v záhonech</t>
  </si>
  <si>
    <t>výměra</t>
  </si>
  <si>
    <t>popis položky</t>
  </si>
  <si>
    <t>způsob údržby</t>
  </si>
  <si>
    <t>stromy alejové</t>
  </si>
  <si>
    <t>odstranění obrostů</t>
  </si>
  <si>
    <t>jednotky</t>
  </si>
  <si>
    <t>četnost ošetření
za rok</t>
  </si>
  <si>
    <t>keře</t>
  </si>
  <si>
    <t>střih průklestem</t>
  </si>
  <si>
    <t xml:space="preserve">střih průklestem </t>
  </si>
  <si>
    <t>keře soliterní výšky 0,8-1,5m</t>
  </si>
  <si>
    <t>keře soliterní výšky 1,5-3m</t>
  </si>
  <si>
    <t>živé ploty přímé výšky do 0,8m</t>
  </si>
  <si>
    <t>živé ploty přímé výšky od 0,8 do 1,5m</t>
  </si>
  <si>
    <t>živé ploty přímé výšky nad 1,5m</t>
  </si>
  <si>
    <t>živé ploty výšky do 0,8 včetně</t>
  </si>
  <si>
    <t>živé ploty výšky od  0,8 do 1,5m</t>
  </si>
  <si>
    <t>živé ploty výšky nad 1,5m</t>
  </si>
  <si>
    <t>živé ploty příme odplevelení</t>
  </si>
  <si>
    <t>živé ploty přímé celková plocha výsadeb</t>
  </si>
  <si>
    <t>střih tvarovací , celková plocha ošetření za celý rok</t>
  </si>
  <si>
    <t>záhony</t>
  </si>
  <si>
    <t>záhony trvalek a směsi keřů a trvalek</t>
  </si>
  <si>
    <t>střih</t>
  </si>
  <si>
    <t>odplevelení</t>
  </si>
  <si>
    <t>z toho záhony s příměsí cibulovin</t>
  </si>
  <si>
    <t>výsadba cibulovin v hustotě cca 50ks/m2</t>
  </si>
  <si>
    <t>nádoby</t>
  </si>
  <si>
    <t>truhlíky OU 80-100cm</t>
  </si>
  <si>
    <t>betonové nádoby u Stavmatu</t>
  </si>
  <si>
    <t>osázení sezonní, 6-8ks rostlin</t>
  </si>
  <si>
    <t>osázení sezonní, 10-15ks rostlin, 20 ks cibulovin</t>
  </si>
  <si>
    <t>osázení sezonní, 5-7ks rostlin, 10ks cibulovin</t>
  </si>
  <si>
    <t>osázení sezonní, 15-20ks rostlin, 30ks cibulovin</t>
  </si>
  <si>
    <t>Braškov mateřská školka</t>
  </si>
  <si>
    <t>Carpinus betulus, Ligustrum vulgare, Forsythia intermedia, Aronia melanocarpa, Amelanchier lamarckii, Cotoneaster lucidus</t>
  </si>
  <si>
    <t>Cotoneaster damerii u vchodu</t>
  </si>
  <si>
    <t>Ligustrum vulgare Atrovirens</t>
  </si>
  <si>
    <t>sezonní výsadba/dosadba letniček cca 2ks/m2</t>
  </si>
  <si>
    <t>květiny</t>
  </si>
  <si>
    <t>cibule</t>
  </si>
  <si>
    <t>A</t>
  </si>
  <si>
    <t>popis</t>
  </si>
  <si>
    <t>počet</t>
  </si>
  <si>
    <t>poznámky</t>
  </si>
  <si>
    <t>stromy vysazené</t>
  </si>
  <si>
    <t>stromy původní</t>
  </si>
  <si>
    <t>Acer campestre, Acer paltanoides, Acer pseudoplatanus</t>
  </si>
  <si>
    <t>Prunus avium, Aesculus hipocastanea, Acer pseudoplatanus, Quercus rubra</t>
  </si>
  <si>
    <t>10-20m</t>
  </si>
  <si>
    <t>B</t>
  </si>
  <si>
    <t>Quercur robur, Quercus petraea</t>
  </si>
  <si>
    <t>6-16m</t>
  </si>
  <si>
    <t>Sorbus aucuparia, Acer pseudoplatanus, Pinus ponderosa, Picea pungens</t>
  </si>
  <si>
    <t>Salix alba, Alnus glutinosa, Prunus padus, Fraxinus excelsior</t>
  </si>
  <si>
    <t>6-9m (vrby 12-15m)</t>
  </si>
  <si>
    <t>E</t>
  </si>
  <si>
    <t>Prunus avium, Prunus domestica, Malus domestica, Pyrus communis</t>
  </si>
  <si>
    <t>6-12m</t>
  </si>
  <si>
    <t>Pyrus communis, Prunus domestica, Malus domestica, Pinus sylvestris, Quercus robur</t>
  </si>
  <si>
    <t>polní cesta U Křížku</t>
  </si>
  <si>
    <t>polní cesta V Dubinách</t>
  </si>
  <si>
    <t>Acer campestre, Fraxinus excelsior, Popolus canadensis</t>
  </si>
  <si>
    <t>cyklostezka Za Hájem</t>
  </si>
  <si>
    <t>Quercur robur, Quercus petraea, Acer platanoides</t>
  </si>
  <si>
    <t>Fraxinus angustifolia</t>
  </si>
  <si>
    <t>Tilia cordata, Prunus avium, Sorbus aucuparia, Acer campestre</t>
  </si>
  <si>
    <t>2 lípy 2010, zbytek 2021</t>
  </si>
  <si>
    <t>3-6m
(lípy 6-9m)</t>
  </si>
  <si>
    <t xml:space="preserve">Tilia cordata  </t>
  </si>
  <si>
    <t>2013, 2010</t>
  </si>
  <si>
    <t>Prunus cerasifera Nigra, Prunus domestica, Malus domestica</t>
  </si>
  <si>
    <t>stromy vysazené málokorunné</t>
  </si>
  <si>
    <t>3m</t>
  </si>
  <si>
    <t>Prunus fruticosa, Acer platanoides Globosum, Catalpa bignoioides Nana, Liquidambar styraciflua Gumball</t>
  </si>
  <si>
    <t>Carpinus betulus, Prunus cerasifera Nigra, Ulmus hollandica Wrederii, Tulia europaea, Sorbus aria, Pinus sylvestris</t>
  </si>
  <si>
    <t>Acer paltanoides, Acer campestre</t>
  </si>
  <si>
    <t>Tilia cordata, lípa svobody</t>
  </si>
  <si>
    <t>2012, 2015, 2018</t>
  </si>
  <si>
    <t>2009, 2021</t>
  </si>
  <si>
    <t>Aesculus hippocastanea, Celtis occidentalis, Fraxinus excelsior, Ostrya carpinifolia, Prunus padus</t>
  </si>
  <si>
    <t>hřiště V Jezerech</t>
  </si>
  <si>
    <t>9-30m</t>
  </si>
  <si>
    <t>Popolus nigra, Pinus sylvestris, Betula pendula, Larix decicua, Juglans regia, Popolus tremula, Acer pseudoplatanus</t>
  </si>
  <si>
    <t>Acer campestre, Acer platanoides, Tilia cordata</t>
  </si>
  <si>
    <t xml:space="preserve">Juglans regia, Tilia cordata, </t>
  </si>
  <si>
    <t>Juglans regia, Pyrus communis, Prunus domestica</t>
  </si>
  <si>
    <t>K</t>
  </si>
  <si>
    <t>L</t>
  </si>
  <si>
    <t>I</t>
  </si>
  <si>
    <t>izolační zeleň Pod horkou</t>
  </si>
  <si>
    <t>1,5-3m</t>
  </si>
  <si>
    <t>M</t>
  </si>
  <si>
    <t>stromy vysazeno</t>
  </si>
  <si>
    <t>Abies koreana, Carpinus betulus, Acer ginala</t>
  </si>
  <si>
    <t>náves Braškov</t>
  </si>
  <si>
    <t>Picea pingens, Tilia cordata, Pinus sylvestris</t>
  </si>
  <si>
    <t>Tilia cordata, Tilia tomentosa, Crataegus laevigata Paul's scarlet, Aesculus carnea , Sophora japonica</t>
  </si>
  <si>
    <t>Fraxinus angustifolia Raywood, Alnus laciniata, Quercus rubra, Tilia cordata</t>
  </si>
  <si>
    <t>Tilia cordata, Carpinus betulus, Betula pendula, Salix alba, Quercus robur, Acer pseudoplatanus, Malus domestica, Prunus avium</t>
  </si>
  <si>
    <t>Picea pungens, Pinus sylvestris, Aesculius hippocastanea</t>
  </si>
  <si>
    <t>náves Valdek</t>
  </si>
  <si>
    <t>Betula pendula, Fraxinus excesior, Tilia cordata, Acer pseudoplatanus</t>
  </si>
  <si>
    <t xml:space="preserve">Acer campestre, Prunus padus, Prunus serrulata, Alnus laciniata, Pinus sylvestris, Quercus robur, Fraxinus angustifolia Raywood, </t>
  </si>
  <si>
    <t>Tilia cordata, Acer platanoides, Carpinus betulus, Betula pendula, Quercus robur, Acer campestre</t>
  </si>
  <si>
    <t>Tilia cordata, Acer pseudoplatanus, Popolus balsamea, Popolus nigra</t>
  </si>
  <si>
    <t>Tilia cordata, Acer campestre, Acer seudoplatanus</t>
  </si>
  <si>
    <t>Tilia cordata, Acer pseudoplatanus</t>
  </si>
  <si>
    <t>stromy 3-6m</t>
  </si>
  <si>
    <t>stromy 6-9m</t>
  </si>
  <si>
    <t>stromy nad 9m</t>
  </si>
  <si>
    <t>3-12m</t>
  </si>
  <si>
    <t>9-15m</t>
  </si>
  <si>
    <t>stromy celkem</t>
  </si>
  <si>
    <t>lokalita</t>
  </si>
  <si>
    <t>dětské hřiště za OU</t>
  </si>
  <si>
    <t>Forsythia intermedia</t>
  </si>
  <si>
    <t>Acer campestre, Acer platanoides, Tilia cordata, Ulmus laevis, Sorbus aucuparia, Pinus sylvestris, Betula pendula, Malus domestica, Prunus avium, Pinus sylvestris</t>
  </si>
  <si>
    <t>poměrná plocha určená k  k odplevelení 60%
(není to celková plocha výsadeb!)</t>
  </si>
  <si>
    <t>z toho záhony s dosadbou letniček a dvouletek</t>
  </si>
  <si>
    <t>betonové nádoby na návsi velké (Braškov, Valdek)</t>
  </si>
  <si>
    <t>betonové nádoby návsi střední (Braškov, Toskánka)</t>
  </si>
  <si>
    <t>Celkem</t>
  </si>
  <si>
    <t>ul. V Podlíska</t>
  </si>
  <si>
    <t>Toskánka/ul. Polní</t>
  </si>
  <si>
    <t>Toskánka/náves (křižovatka)</t>
  </si>
  <si>
    <t>ul. Dukelská/záhon pod lípou</t>
  </si>
  <si>
    <r>
      <t>stromy</t>
    </r>
    <r>
      <rPr>
        <b/>
        <sz val="11"/>
        <color rgb="FF0070C0"/>
        <rFont val="Calibri"/>
        <family val="2"/>
        <charset val="238"/>
        <scheme val="minor"/>
      </rPr>
      <t xml:space="preserve"> původní</t>
    </r>
  </si>
  <si>
    <r>
      <t xml:space="preserve">stromy </t>
    </r>
    <r>
      <rPr>
        <b/>
        <sz val="11"/>
        <color rgb="FF0070C0"/>
        <rFont val="Calibri"/>
        <family val="2"/>
        <charset val="238"/>
        <scheme val="minor"/>
      </rPr>
      <t>původní</t>
    </r>
  </si>
  <si>
    <t>polní cesta Pod Horkou</t>
  </si>
  <si>
    <t>Lesopark Háj</t>
  </si>
  <si>
    <t>hřiště za OÚ</t>
  </si>
  <si>
    <t>ul. Sportovců</t>
  </si>
  <si>
    <t>ul. Dukelská</t>
  </si>
  <si>
    <t>mateřská škola - zahrada</t>
  </si>
  <si>
    <t>ul. Karlovarská</t>
  </si>
  <si>
    <t>ul. K Háji</t>
  </si>
  <si>
    <t>náves Braškov/před OÚ</t>
  </si>
  <si>
    <t>ul. Polní</t>
  </si>
  <si>
    <t>polní cesta u ČOV</t>
  </si>
  <si>
    <t>čp. 305</t>
  </si>
  <si>
    <t>D</t>
  </si>
  <si>
    <t>F</t>
  </si>
  <si>
    <t>G</t>
  </si>
  <si>
    <t>T</t>
  </si>
  <si>
    <t>J</t>
  </si>
  <si>
    <t>O</t>
  </si>
  <si>
    <t>P</t>
  </si>
  <si>
    <t>U</t>
  </si>
  <si>
    <t>chodník do Kyšic /sběrný dvůr</t>
  </si>
  <si>
    <t>S</t>
  </si>
  <si>
    <t xml:space="preserve">ul. U Dubu </t>
  </si>
  <si>
    <t>R</t>
  </si>
  <si>
    <t>H</t>
  </si>
  <si>
    <t>N</t>
  </si>
  <si>
    <t>Q</t>
  </si>
  <si>
    <t>V</t>
  </si>
  <si>
    <t>Toskánka ul.Pražská, Polní</t>
  </si>
  <si>
    <t>Z</t>
  </si>
  <si>
    <t>W</t>
  </si>
  <si>
    <t xml:space="preserve">fotbalové hřiště /parkoviště </t>
  </si>
  <si>
    <t xml:space="preserve">lesopark a hřiště Háj / in line dráha/okolí </t>
  </si>
  <si>
    <t>u studánky (ul. Rudé armády)</t>
  </si>
  <si>
    <t xml:space="preserve">ul. Rudé armády u rybníka / zahrada </t>
  </si>
  <si>
    <t xml:space="preserve">polní cesta do Kyšic </t>
  </si>
  <si>
    <t>CH</t>
  </si>
  <si>
    <t>O2</t>
  </si>
  <si>
    <t>O1</t>
  </si>
  <si>
    <t xml:space="preserve">stromy </t>
  </si>
  <si>
    <t>1.2. SOUHRN - INVENTARIZACE ZELENĚ BRAŠKOV</t>
  </si>
  <si>
    <t>1.3. STROMY - UMÍSTĚNÍ PODLE LOKALIT - INVENTARIZACE ZELENĚ BRAŠKOV</t>
  </si>
  <si>
    <t>1.4. SOLITÉRNÍ KEŘE - INVENTARIZACE ZELENĚ BRAŠKOV 2021</t>
  </si>
  <si>
    <t>1.5. ŽIVÉ PLOTY - INVENTARIZACE ZELENĚ BRAŠKOV 2021</t>
  </si>
  <si>
    <t>1.6. ZÁHONY TRVALEK A KEŘŮ - INVENTARIZACE ZELENĚ BRAŠKOV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</si>
</sst>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5" fillId="0" borderId="1" xfId="0" applyFont="1" applyBorder="1"/>
    <xf numFmtId="0" fontId="0" fillId="2" borderId="0" xfId="0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3" fillId="0" borderId="0" xfId="0" applyFont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Fill="1"/>
    <xf numFmtId="0" fontId="7" fillId="0" borderId="0" xfId="0" applyFont="1"/>
    <xf numFmtId="0" fontId="0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9" xfId="0" applyFont="1" applyBorder="1"/>
    <xf numFmtId="0" fontId="0" fillId="8" borderId="1" xfId="0" applyFill="1" applyBorder="1"/>
    <xf numFmtId="0" fontId="0" fillId="8" borderId="9" xfId="0" applyFill="1" applyBorder="1" applyAlignment="1">
      <alignment wrapText="1"/>
    </xf>
    <xf numFmtId="0" fontId="0" fillId="8" borderId="8" xfId="0" applyFill="1" applyBorder="1"/>
    <xf numFmtId="0" fontId="0" fillId="8" borderId="1" xfId="0" applyFill="1" applyBorder="1" applyAlignment="1">
      <alignment wrapText="1"/>
    </xf>
    <xf numFmtId="0" fontId="0" fillId="8" borderId="12" xfId="0" applyFill="1" applyBorder="1"/>
    <xf numFmtId="0" fontId="0" fillId="8" borderId="13" xfId="0" applyFill="1" applyBorder="1" applyAlignment="1">
      <alignment wrapText="1"/>
    </xf>
    <xf numFmtId="0" fontId="1" fillId="5" borderId="14" xfId="0" applyFont="1" applyFill="1" applyBorder="1" applyAlignment="1">
      <alignment wrapText="1"/>
    </xf>
    <xf numFmtId="0" fontId="0" fillId="0" borderId="15" xfId="0" applyBorder="1"/>
    <xf numFmtId="0" fontId="0" fillId="0" borderId="16" xfId="0" applyBorder="1"/>
    <xf numFmtId="0" fontId="0" fillId="8" borderId="6" xfId="0" applyFill="1" applyBorder="1"/>
    <xf numFmtId="0" fontId="0" fillId="8" borderId="7" xfId="0" applyFill="1" applyBorder="1"/>
    <xf numFmtId="0" fontId="0" fillId="8" borderId="9" xfId="0" applyFill="1" applyBorder="1"/>
    <xf numFmtId="0" fontId="0" fillId="9" borderId="8" xfId="0" applyFill="1" applyBorder="1"/>
    <xf numFmtId="0" fontId="0" fillId="9" borderId="1" xfId="0" applyFill="1" applyBorder="1"/>
    <xf numFmtId="0" fontId="0" fillId="9" borderId="9" xfId="0" applyFill="1" applyBorder="1"/>
    <xf numFmtId="0" fontId="0" fillId="9" borderId="11" xfId="0" applyFill="1" applyBorder="1"/>
    <xf numFmtId="0" fontId="0" fillId="9" borderId="12" xfId="0" applyFill="1" applyBorder="1"/>
    <xf numFmtId="0" fontId="0" fillId="9" borderId="13" xfId="0" applyFill="1" applyBorder="1"/>
    <xf numFmtId="0" fontId="0" fillId="8" borderId="6" xfId="0" applyFill="1" applyBorder="1" applyAlignment="1"/>
    <xf numFmtId="0" fontId="0" fillId="9" borderId="8" xfId="0" applyFill="1" applyBorder="1" applyAlignment="1">
      <alignment wrapText="1"/>
    </xf>
    <xf numFmtId="0" fontId="0" fillId="8" borderId="6" xfId="0" applyFont="1" applyFill="1" applyBorder="1"/>
    <xf numFmtId="0" fontId="0" fillId="9" borderId="1" xfId="0" applyFont="1" applyFill="1" applyBorder="1"/>
    <xf numFmtId="0" fontId="0" fillId="9" borderId="1" xfId="0" applyFont="1" applyFill="1" applyBorder="1" applyAlignment="1">
      <alignment wrapText="1"/>
    </xf>
    <xf numFmtId="0" fontId="7" fillId="9" borderId="1" xfId="0" applyFont="1" applyFill="1" applyBorder="1"/>
    <xf numFmtId="0" fontId="7" fillId="9" borderId="9" xfId="0" applyFont="1" applyFill="1" applyBorder="1"/>
    <xf numFmtId="0" fontId="0" fillId="8" borderId="1" xfId="0" applyFont="1" applyFill="1" applyBorder="1" applyAlignment="1">
      <alignment wrapText="1"/>
    </xf>
    <xf numFmtId="0" fontId="7" fillId="8" borderId="1" xfId="0" applyFont="1" applyFill="1" applyBorder="1"/>
    <xf numFmtId="0" fontId="7" fillId="8" borderId="9" xfId="0" applyFont="1" applyFill="1" applyBorder="1"/>
    <xf numFmtId="0" fontId="0" fillId="8" borderId="7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9" borderId="9" xfId="0" applyFill="1" applyBorder="1" applyAlignment="1">
      <alignment wrapText="1"/>
    </xf>
    <xf numFmtId="0" fontId="5" fillId="0" borderId="23" xfId="0" applyFont="1" applyFill="1" applyBorder="1"/>
    <xf numFmtId="0" fontId="5" fillId="0" borderId="1" xfId="0" applyFont="1" applyFill="1" applyBorder="1"/>
    <xf numFmtId="0" fontId="1" fillId="0" borderId="0" xfId="0" applyFont="1" applyFill="1"/>
    <xf numFmtId="0" fontId="1" fillId="0" borderId="2" xfId="0" applyFont="1" applyBorder="1" applyAlignment="1">
      <alignment horizontal="right"/>
    </xf>
    <xf numFmtId="0" fontId="5" fillId="0" borderId="0" xfId="0" applyFont="1" applyFill="1" applyBorder="1"/>
    <xf numFmtId="0" fontId="0" fillId="8" borderId="24" xfId="0" applyFill="1" applyBorder="1" applyAlignment="1">
      <alignment wrapText="1"/>
    </xf>
    <xf numFmtId="0" fontId="0" fillId="8" borderId="21" xfId="0" applyFill="1" applyBorder="1"/>
    <xf numFmtId="0" fontId="0" fillId="8" borderId="21" xfId="0" applyFont="1" applyFill="1" applyBorder="1"/>
    <xf numFmtId="0" fontId="0" fillId="8" borderId="22" xfId="0" applyFill="1" applyBorder="1"/>
    <xf numFmtId="0" fontId="0" fillId="8" borderId="23" xfId="0" applyFill="1" applyBorder="1" applyAlignment="1">
      <alignment wrapText="1"/>
    </xf>
    <xf numFmtId="0" fontId="0" fillId="8" borderId="1" xfId="0" applyFont="1" applyFill="1" applyBorder="1"/>
    <xf numFmtId="0" fontId="0" fillId="8" borderId="23" xfId="0" applyFill="1" applyBorder="1"/>
    <xf numFmtId="0" fontId="0" fillId="9" borderId="23" xfId="0" applyFill="1" applyBorder="1" applyAlignment="1">
      <alignment wrapText="1"/>
    </xf>
    <xf numFmtId="0" fontId="0" fillId="9" borderId="23" xfId="0" applyFill="1" applyBorder="1"/>
    <xf numFmtId="0" fontId="4" fillId="8" borderId="23" xfId="0" applyFont="1" applyFill="1" applyBorder="1" applyAlignment="1">
      <alignment wrapText="1"/>
    </xf>
    <xf numFmtId="0" fontId="4" fillId="8" borderId="23" xfId="0" applyFont="1" applyFill="1" applyBorder="1"/>
    <xf numFmtId="0" fontId="4" fillId="9" borderId="23" xfId="0" applyFont="1" applyFill="1" applyBorder="1"/>
    <xf numFmtId="0" fontId="0" fillId="9" borderId="25" xfId="0" applyFill="1" applyBorder="1"/>
    <xf numFmtId="0" fontId="0" fillId="9" borderId="12" xfId="0" applyFont="1" applyFill="1" applyBorder="1"/>
    <xf numFmtId="0" fontId="0" fillId="8" borderId="27" xfId="0" applyFill="1" applyBorder="1"/>
    <xf numFmtId="0" fontId="0" fillId="8" borderId="26" xfId="0" applyFill="1" applyBorder="1"/>
    <xf numFmtId="0" fontId="0" fillId="8" borderId="20" xfId="0" applyFill="1" applyBorder="1"/>
    <xf numFmtId="0" fontId="0" fillId="9" borderId="11" xfId="0" applyFill="1" applyBorder="1" applyAlignment="1">
      <alignment wrapText="1"/>
    </xf>
    <xf numFmtId="0" fontId="0" fillId="9" borderId="26" xfId="0" applyFill="1" applyBorder="1"/>
    <xf numFmtId="0" fontId="0" fillId="9" borderId="20" xfId="0" applyFill="1" applyBorder="1"/>
    <xf numFmtId="0" fontId="0" fillId="8" borderId="11" xfId="0" applyFill="1" applyBorder="1"/>
    <xf numFmtId="0" fontId="0" fillId="9" borderId="28" xfId="0" applyFill="1" applyBorder="1"/>
    <xf numFmtId="0" fontId="7" fillId="9" borderId="26" xfId="0" applyFont="1" applyFill="1" applyBorder="1"/>
    <xf numFmtId="0" fontId="0" fillId="8" borderId="26" xfId="0" applyFont="1" applyFill="1" applyBorder="1"/>
    <xf numFmtId="0" fontId="7" fillId="8" borderId="20" xfId="0" applyFont="1" applyFill="1" applyBorder="1"/>
    <xf numFmtId="0" fontId="0" fillId="9" borderId="11" xfId="0" applyFill="1" applyBorder="1" applyAlignment="1">
      <alignment vertical="center"/>
    </xf>
    <xf numFmtId="0" fontId="0" fillId="9" borderId="12" xfId="0" applyFont="1" applyFill="1" applyBorder="1" applyAlignment="1">
      <alignment wrapText="1"/>
    </xf>
    <xf numFmtId="0" fontId="0" fillId="0" borderId="15" xfId="0" applyFont="1" applyBorder="1"/>
    <xf numFmtId="0" fontId="5" fillId="0" borderId="14" xfId="0" applyFont="1" applyFill="1" applyBorder="1"/>
    <xf numFmtId="0" fontId="5" fillId="0" borderId="15" xfId="0" applyFont="1" applyFill="1" applyBorder="1"/>
    <xf numFmtId="0" fontId="5" fillId="0" borderId="29" xfId="0" applyFont="1" applyFill="1" applyBorder="1"/>
    <xf numFmtId="0" fontId="1" fillId="0" borderId="15" xfId="0" applyFont="1" applyFill="1" applyBorder="1"/>
    <xf numFmtId="0" fontId="5" fillId="0" borderId="16" xfId="0" applyFont="1" applyFill="1" applyBorder="1"/>
    <xf numFmtId="0" fontId="0" fillId="9" borderId="10" xfId="0" applyFill="1" applyBorder="1"/>
    <xf numFmtId="0" fontId="7" fillId="8" borderId="23" xfId="0" applyFont="1" applyFill="1" applyBorder="1" applyAlignment="1">
      <alignment wrapText="1"/>
    </xf>
    <xf numFmtId="0" fontId="0" fillId="8" borderId="30" xfId="0" applyFill="1" applyBorder="1"/>
    <xf numFmtId="0" fontId="0" fillId="9" borderId="31" xfId="0" applyFill="1" applyBorder="1"/>
    <xf numFmtId="0" fontId="0" fillId="8" borderId="31" xfId="0" applyFill="1" applyBorder="1"/>
    <xf numFmtId="0" fontId="0" fillId="9" borderId="26" xfId="0" applyFill="1" applyBorder="1" applyAlignment="1">
      <alignment vertical="center" wrapText="1"/>
    </xf>
    <xf numFmtId="0" fontId="0" fillId="8" borderId="9" xfId="0" applyFont="1" applyFill="1" applyBorder="1" applyAlignment="1">
      <alignment wrapText="1"/>
    </xf>
    <xf numFmtId="0" fontId="0" fillId="9" borderId="1" xfId="0" applyFill="1" applyBorder="1" applyAlignment="1">
      <alignment horizontal="right" wrapText="1"/>
    </xf>
    <xf numFmtId="0" fontId="0" fillId="8" borderId="1" xfId="0" applyFill="1" applyBorder="1" applyAlignment="1">
      <alignment horizontal="right" wrapText="1"/>
    </xf>
    <xf numFmtId="0" fontId="0" fillId="9" borderId="32" xfId="0" applyFill="1" applyBorder="1"/>
    <xf numFmtId="0" fontId="5" fillId="9" borderId="31" xfId="0" applyFont="1" applyFill="1" applyBorder="1" applyAlignment="1">
      <alignment horizontal="center"/>
    </xf>
    <xf numFmtId="0" fontId="5" fillId="8" borderId="3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10" fillId="9" borderId="31" xfId="0" applyFont="1" applyFill="1" applyBorder="1" applyAlignment="1">
      <alignment horizontal="center"/>
    </xf>
    <xf numFmtId="0" fontId="7" fillId="8" borderId="1" xfId="0" applyFont="1" applyFill="1" applyBorder="1" applyAlignment="1">
      <alignment wrapText="1"/>
    </xf>
    <xf numFmtId="0" fontId="0" fillId="9" borderId="12" xfId="0" applyFill="1" applyBorder="1" applyAlignment="1">
      <alignment wrapText="1"/>
    </xf>
    <xf numFmtId="0" fontId="0" fillId="0" borderId="14" xfId="0" applyBorder="1"/>
    <xf numFmtId="0" fontId="1" fillId="0" borderId="14" xfId="0" applyFont="1" applyFill="1" applyBorder="1"/>
    <xf numFmtId="0" fontId="0" fillId="0" borderId="29" xfId="0" applyFont="1" applyFill="1" applyBorder="1"/>
    <xf numFmtId="0" fontId="6" fillId="0" borderId="15" xfId="0" applyFont="1" applyFill="1" applyBorder="1"/>
    <xf numFmtId="0" fontId="0" fillId="0" borderId="15" xfId="0" applyFill="1" applyBorder="1"/>
    <xf numFmtId="0" fontId="1" fillId="0" borderId="16" xfId="0" applyFont="1" applyFill="1" applyBorder="1"/>
    <xf numFmtId="0" fontId="0" fillId="0" borderId="14" xfId="0" applyFill="1" applyBorder="1"/>
    <xf numFmtId="0" fontId="0" fillId="0" borderId="29" xfId="0" applyFill="1" applyBorder="1"/>
    <xf numFmtId="0" fontId="3" fillId="0" borderId="15" xfId="0" applyFont="1" applyFill="1" applyBorder="1"/>
    <xf numFmtId="0" fontId="0" fillId="0" borderId="16" xfId="0" applyFill="1" applyBorder="1"/>
    <xf numFmtId="0" fontId="5" fillId="8" borderId="1" xfId="0" applyFont="1" applyFill="1" applyBorder="1" applyAlignment="1">
      <alignment horizontal="center" vertical="center"/>
    </xf>
    <xf numFmtId="0" fontId="0" fillId="8" borderId="8" xfId="0" applyFill="1" applyBorder="1" applyAlignment="1">
      <alignment vertical="center"/>
    </xf>
    <xf numFmtId="0" fontId="0" fillId="8" borderId="20" xfId="0" applyFill="1" applyBorder="1" applyAlignment="1"/>
    <xf numFmtId="0" fontId="0" fillId="9" borderId="8" xfId="0" applyFill="1" applyBorder="1" applyAlignment="1">
      <alignment vertical="center"/>
    </xf>
    <xf numFmtId="0" fontId="0" fillId="9" borderId="8" xfId="0" applyFill="1" applyBorder="1" applyAlignment="1">
      <alignment vertical="center" wrapText="1"/>
    </xf>
    <xf numFmtId="0" fontId="10" fillId="8" borderId="2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0" fillId="0" borderId="27" xfId="0" applyBorder="1"/>
    <xf numFmtId="0" fontId="0" fillId="0" borderId="30" xfId="0" applyBorder="1"/>
    <xf numFmtId="0" fontId="1" fillId="0" borderId="15" xfId="0" applyFont="1" applyBorder="1" applyAlignment="1">
      <alignment wrapText="1"/>
    </xf>
    <xf numFmtId="0" fontId="0" fillId="8" borderId="5" xfId="0" applyFill="1" applyBorder="1" applyAlignment="1">
      <alignment wrapText="1"/>
    </xf>
    <xf numFmtId="0" fontId="10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8" borderId="27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left" vertical="center"/>
    </xf>
    <xf numFmtId="0" fontId="0" fillId="8" borderId="20" xfId="0" applyFill="1" applyBorder="1" applyAlignment="1">
      <alignment horizontal="left" vertical="center"/>
    </xf>
    <xf numFmtId="0" fontId="0" fillId="8" borderId="11" xfId="0" applyFill="1" applyBorder="1" applyAlignment="1">
      <alignment horizontal="left" vertical="center" wrapText="1"/>
    </xf>
    <xf numFmtId="0" fontId="0" fillId="8" borderId="20" xfId="0" applyFill="1" applyBorder="1" applyAlignment="1">
      <alignment horizontal="left" vertical="center" wrapText="1"/>
    </xf>
    <xf numFmtId="0" fontId="0" fillId="9" borderId="26" xfId="0" applyFill="1" applyBorder="1" applyAlignment="1">
      <alignment horizontal="left" vertical="center" wrapText="1"/>
    </xf>
    <xf numFmtId="0" fontId="0" fillId="9" borderId="20" xfId="0" applyFill="1" applyBorder="1" applyAlignment="1">
      <alignment horizontal="left" vertical="center" wrapText="1"/>
    </xf>
    <xf numFmtId="0" fontId="10" fillId="8" borderId="30" xfId="0" applyFont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10" fillId="9" borderId="31" xfId="0" applyFont="1" applyFill="1" applyBorder="1" applyAlignment="1">
      <alignment horizontal="center" vertical="center"/>
    </xf>
    <xf numFmtId="0" fontId="10" fillId="9" borderId="21" xfId="0" applyFont="1" applyFill="1" applyBorder="1" applyAlignment="1">
      <alignment horizontal="center" vertical="center"/>
    </xf>
    <xf numFmtId="0" fontId="0" fillId="9" borderId="11" xfId="0" applyFill="1" applyBorder="1" applyAlignment="1">
      <alignment horizontal="left" vertical="center" wrapText="1"/>
    </xf>
    <xf numFmtId="0" fontId="0" fillId="8" borderId="26" xfId="0" applyFill="1" applyBorder="1" applyAlignment="1">
      <alignment horizontal="left" vertical="center" wrapText="1"/>
    </xf>
    <xf numFmtId="0" fontId="0" fillId="8" borderId="11" xfId="0" applyFont="1" applyFill="1" applyBorder="1" applyAlignment="1">
      <alignment horizontal="left" vertical="center" wrapText="1"/>
    </xf>
    <xf numFmtId="0" fontId="0" fillId="8" borderId="20" xfId="0" applyFont="1" applyFill="1" applyBorder="1" applyAlignment="1">
      <alignment horizontal="left" vertical="center" wrapText="1"/>
    </xf>
    <xf numFmtId="0" fontId="0" fillId="9" borderId="25" xfId="0" applyFill="1" applyBorder="1" applyAlignment="1">
      <alignment horizontal="left" vertical="center" wrapText="1"/>
    </xf>
    <xf numFmtId="0" fontId="0" fillId="9" borderId="24" xfId="0" applyFill="1" applyBorder="1" applyAlignment="1">
      <alignment horizontal="left" vertical="center" wrapText="1"/>
    </xf>
    <xf numFmtId="0" fontId="0" fillId="8" borderId="28" xfId="0" applyFill="1" applyBorder="1" applyAlignment="1">
      <alignment horizontal="left" vertical="center" wrapText="1"/>
    </xf>
    <xf numFmtId="0" fontId="10" fillId="8" borderId="31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9" borderId="11" xfId="0" applyFill="1" applyBorder="1" applyAlignment="1">
      <alignment vertical="center" wrapText="1"/>
    </xf>
    <xf numFmtId="0" fontId="0" fillId="9" borderId="26" xfId="0" applyFill="1" applyBorder="1" applyAlignment="1">
      <alignment vertical="center" wrapText="1"/>
    </xf>
    <xf numFmtId="0" fontId="0" fillId="9" borderId="20" xfId="0" applyFill="1" applyBorder="1" applyAlignment="1">
      <alignment vertical="center" wrapText="1"/>
    </xf>
    <xf numFmtId="0" fontId="0" fillId="8" borderId="26" xfId="0" applyFill="1" applyBorder="1" applyAlignment="1">
      <alignment horizontal="left" vertical="center"/>
    </xf>
    <xf numFmtId="0" fontId="5" fillId="8" borderId="31" xfId="0" applyFont="1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 wrapText="1"/>
    </xf>
    <xf numFmtId="0" fontId="5" fillId="9" borderId="31" xfId="0" applyFont="1" applyFill="1" applyBorder="1" applyAlignment="1">
      <alignment horizontal="center" vertical="center" wrapText="1"/>
    </xf>
    <xf numFmtId="0" fontId="5" fillId="9" borderId="21" xfId="0" applyFont="1" applyFill="1" applyBorder="1" applyAlignment="1">
      <alignment horizontal="center" vertical="center" wrapText="1"/>
    </xf>
    <xf numFmtId="0" fontId="0" fillId="9" borderId="25" xfId="0" applyFill="1" applyBorder="1" applyAlignment="1">
      <alignment horizontal="left" vertical="center"/>
    </xf>
    <xf numFmtId="0" fontId="0" fillId="9" borderId="33" xfId="0" applyFill="1" applyBorder="1" applyAlignment="1">
      <alignment horizontal="left" vertical="center"/>
    </xf>
    <xf numFmtId="0" fontId="0" fillId="9" borderId="34" xfId="0" applyFill="1" applyBorder="1" applyAlignment="1">
      <alignment horizontal="left" vertical="center"/>
    </xf>
    <xf numFmtId="0" fontId="0" fillId="8" borderId="11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5" fillId="9" borderId="32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1CC6B-8A63-4712-9000-ED210CF418A7}">
  <dimension ref="A1:I20"/>
  <sheetViews>
    <sheetView view="pageBreakPreview" zoomScale="60" zoomScaleNormal="100" workbookViewId="0">
      <selection activeCell="K11" sqref="K11"/>
    </sheetView>
  </sheetViews>
  <sheetFormatPr defaultRowHeight="15" x14ac:dyDescent="0.25"/>
  <cols>
    <col min="1" max="1" width="11.42578125" customWidth="1"/>
    <col min="2" max="2" width="39.42578125" bestFit="1" customWidth="1"/>
    <col min="3" max="3" width="34.85546875" style="13" bestFit="1" customWidth="1"/>
    <col min="4" max="4" width="9.42578125" customWidth="1"/>
    <col min="6" max="6" width="11.42578125" customWidth="1"/>
  </cols>
  <sheetData>
    <row r="1" spans="1:9" ht="15.75" thickBot="1" x14ac:dyDescent="0.3"/>
    <row r="2" spans="1:9" ht="21.75" thickBot="1" x14ac:dyDescent="0.4">
      <c r="A2" s="132" t="s">
        <v>277</v>
      </c>
      <c r="B2" s="133"/>
      <c r="C2" s="133"/>
      <c r="D2" s="133"/>
      <c r="E2" s="133"/>
      <c r="F2" s="133"/>
      <c r="G2" s="133"/>
      <c r="H2" s="133"/>
      <c r="I2" s="134"/>
    </row>
    <row r="3" spans="1:9" s="1" customFormat="1" ht="45.75" thickBot="1" x14ac:dyDescent="0.3">
      <c r="A3" s="14"/>
      <c r="B3" s="14" t="s">
        <v>109</v>
      </c>
      <c r="C3" s="14" t="s">
        <v>110</v>
      </c>
      <c r="D3" s="14" t="s">
        <v>113</v>
      </c>
      <c r="E3" s="14" t="s">
        <v>108</v>
      </c>
      <c r="F3" s="15" t="s">
        <v>114</v>
      </c>
      <c r="G3" s="14" t="s">
        <v>76</v>
      </c>
      <c r="H3" s="14"/>
      <c r="I3" s="14"/>
    </row>
    <row r="4" spans="1:9" x14ac:dyDescent="0.25">
      <c r="A4" s="131" t="s">
        <v>276</v>
      </c>
      <c r="B4" s="31" t="s">
        <v>111</v>
      </c>
      <c r="C4" s="42" t="s">
        <v>112</v>
      </c>
      <c r="D4" s="31" t="s">
        <v>19</v>
      </c>
      <c r="E4" s="31">
        <f>'stromy dle lokalit'!D44</f>
        <v>1214</v>
      </c>
      <c r="F4" s="31">
        <v>2</v>
      </c>
      <c r="G4" s="31">
        <f>F4*E4</f>
        <v>2428</v>
      </c>
      <c r="H4" s="31"/>
      <c r="I4" s="32"/>
    </row>
    <row r="5" spans="1:9" x14ac:dyDescent="0.25">
      <c r="A5" s="37"/>
      <c r="B5" s="35" t="s">
        <v>119</v>
      </c>
      <c r="C5" s="43" t="s">
        <v>116</v>
      </c>
      <c r="D5" s="35" t="s">
        <v>19</v>
      </c>
      <c r="E5" s="35">
        <f>'soliterní keře'!D24</f>
        <v>41</v>
      </c>
      <c r="F5" s="35">
        <v>1</v>
      </c>
      <c r="G5" s="35">
        <f t="shared" ref="G5:G19" si="0">F5*E5</f>
        <v>41</v>
      </c>
      <c r="H5" s="35"/>
      <c r="I5" s="36"/>
    </row>
    <row r="6" spans="1:9" x14ac:dyDescent="0.25">
      <c r="A6" s="76"/>
      <c r="B6" s="35" t="s">
        <v>118</v>
      </c>
      <c r="C6" s="43" t="s">
        <v>117</v>
      </c>
      <c r="D6" s="35" t="s">
        <v>19</v>
      </c>
      <c r="E6" s="35">
        <f>'soliterní keře'!D23</f>
        <v>98</v>
      </c>
      <c r="F6" s="35">
        <v>1</v>
      </c>
      <c r="G6" s="35">
        <f t="shared" si="0"/>
        <v>98</v>
      </c>
      <c r="H6" s="35"/>
      <c r="I6" s="36"/>
    </row>
    <row r="7" spans="1:9" ht="30" x14ac:dyDescent="0.25">
      <c r="A7" s="76"/>
      <c r="B7" s="35" t="s">
        <v>120</v>
      </c>
      <c r="C7" s="44" t="s">
        <v>128</v>
      </c>
      <c r="D7" s="35" t="s">
        <v>75</v>
      </c>
      <c r="E7" s="35">
        <f>'živé ploty'!N75</f>
        <v>3380.1600000000003</v>
      </c>
      <c r="F7" s="35">
        <v>1</v>
      </c>
      <c r="G7" s="35">
        <f t="shared" si="0"/>
        <v>3380.1600000000003</v>
      </c>
      <c r="H7" s="35"/>
      <c r="I7" s="36"/>
    </row>
    <row r="8" spans="1:9" ht="30" x14ac:dyDescent="0.25">
      <c r="A8" s="76" t="s">
        <v>115</v>
      </c>
      <c r="B8" s="35" t="s">
        <v>121</v>
      </c>
      <c r="C8" s="44" t="s">
        <v>128</v>
      </c>
      <c r="D8" s="35" t="s">
        <v>75</v>
      </c>
      <c r="E8" s="35">
        <f>'živé ploty'!N76</f>
        <v>3507.6000000000004</v>
      </c>
      <c r="F8" s="35">
        <v>1</v>
      </c>
      <c r="G8" s="35">
        <f t="shared" si="0"/>
        <v>3507.6000000000004</v>
      </c>
      <c r="H8" s="35"/>
      <c r="I8" s="36"/>
    </row>
    <row r="9" spans="1:9" ht="30" x14ac:dyDescent="0.25">
      <c r="A9" s="76"/>
      <c r="B9" s="35" t="s">
        <v>122</v>
      </c>
      <c r="C9" s="44" t="s">
        <v>128</v>
      </c>
      <c r="D9" s="35" t="s">
        <v>75</v>
      </c>
      <c r="E9" s="35">
        <f>'živé ploty'!N77</f>
        <v>1587.3499999999997</v>
      </c>
      <c r="F9" s="35">
        <v>1</v>
      </c>
      <c r="G9" s="35">
        <f t="shared" si="0"/>
        <v>1587.3499999999997</v>
      </c>
      <c r="H9" s="35"/>
      <c r="I9" s="36"/>
    </row>
    <row r="10" spans="1:9" s="12" customFormat="1" x14ac:dyDescent="0.25">
      <c r="A10" s="80"/>
      <c r="B10" s="45" t="s">
        <v>127</v>
      </c>
      <c r="C10" s="43"/>
      <c r="D10" s="45" t="s">
        <v>75</v>
      </c>
      <c r="E10" s="45">
        <f>'živé ploty'!O74</f>
        <v>1845.9499999999998</v>
      </c>
      <c r="F10" s="45">
        <v>1</v>
      </c>
      <c r="G10" s="45">
        <f t="shared" si="0"/>
        <v>1845.9499999999998</v>
      </c>
      <c r="H10" s="45"/>
      <c r="I10" s="46"/>
    </row>
    <row r="11" spans="1:9" ht="45" x14ac:dyDescent="0.25">
      <c r="A11" s="77"/>
      <c r="B11" s="35" t="s">
        <v>126</v>
      </c>
      <c r="C11" s="44" t="s">
        <v>226</v>
      </c>
      <c r="D11" s="35" t="s">
        <v>75</v>
      </c>
      <c r="E11" s="35">
        <v>1257.57</v>
      </c>
      <c r="F11" s="35">
        <v>5</v>
      </c>
      <c r="G11" s="35">
        <f t="shared" si="0"/>
        <v>6287.8499999999995</v>
      </c>
      <c r="H11" s="35"/>
      <c r="I11" s="36"/>
    </row>
    <row r="12" spans="1:9" x14ac:dyDescent="0.25">
      <c r="A12" s="78"/>
      <c r="B12" s="22" t="s">
        <v>130</v>
      </c>
      <c r="C12" s="47" t="s">
        <v>131</v>
      </c>
      <c r="D12" s="22" t="s">
        <v>75</v>
      </c>
      <c r="E12" s="22">
        <f>'záhony trvalek a keřů'!F13</f>
        <v>336.7</v>
      </c>
      <c r="F12" s="22">
        <v>2</v>
      </c>
      <c r="G12" s="22">
        <f t="shared" si="0"/>
        <v>673.4</v>
      </c>
      <c r="H12" s="22"/>
      <c r="I12" s="33"/>
    </row>
    <row r="13" spans="1:9" x14ac:dyDescent="0.25">
      <c r="A13" s="73"/>
      <c r="B13" s="22" t="s">
        <v>130</v>
      </c>
      <c r="C13" s="47" t="s">
        <v>132</v>
      </c>
      <c r="D13" s="22" t="s">
        <v>75</v>
      </c>
      <c r="E13" s="22">
        <f>E12</f>
        <v>336.7</v>
      </c>
      <c r="F13" s="22">
        <v>5</v>
      </c>
      <c r="G13" s="22">
        <f t="shared" si="0"/>
        <v>1683.5</v>
      </c>
      <c r="H13" s="22"/>
      <c r="I13" s="33"/>
    </row>
    <row r="14" spans="1:9" s="12" customFormat="1" ht="30" x14ac:dyDescent="0.25">
      <c r="A14" s="81" t="s">
        <v>129</v>
      </c>
      <c r="B14" s="48" t="s">
        <v>133</v>
      </c>
      <c r="C14" s="47" t="s">
        <v>134</v>
      </c>
      <c r="D14" s="48" t="s">
        <v>75</v>
      </c>
      <c r="E14" s="48">
        <f>'záhony trvalek a keřů'!L13</f>
        <v>39</v>
      </c>
      <c r="F14" s="48">
        <v>1</v>
      </c>
      <c r="G14" s="48">
        <f t="shared" si="0"/>
        <v>39</v>
      </c>
      <c r="H14" s="48" t="s">
        <v>147</v>
      </c>
      <c r="I14" s="49" t="s">
        <v>148</v>
      </c>
    </row>
    <row r="15" spans="1:9" s="12" customFormat="1" ht="30" x14ac:dyDescent="0.25">
      <c r="A15" s="82"/>
      <c r="B15" s="107" t="s">
        <v>227</v>
      </c>
      <c r="C15" s="47" t="s">
        <v>146</v>
      </c>
      <c r="D15" s="48" t="s">
        <v>75</v>
      </c>
      <c r="E15" s="48">
        <v>30</v>
      </c>
      <c r="F15" s="48">
        <v>1</v>
      </c>
      <c r="G15" s="48"/>
      <c r="H15" s="48">
        <v>60</v>
      </c>
      <c r="I15" s="49">
        <v>120</v>
      </c>
    </row>
    <row r="16" spans="1:9" x14ac:dyDescent="0.25">
      <c r="A16" s="37"/>
      <c r="B16" s="35" t="s">
        <v>136</v>
      </c>
      <c r="C16" s="44" t="s">
        <v>138</v>
      </c>
      <c r="D16" s="35" t="s">
        <v>19</v>
      </c>
      <c r="E16" s="35">
        <v>2</v>
      </c>
      <c r="F16" s="35">
        <v>3</v>
      </c>
      <c r="G16" s="35">
        <f t="shared" si="0"/>
        <v>6</v>
      </c>
      <c r="H16" s="35">
        <v>36</v>
      </c>
      <c r="I16" s="36">
        <v>0</v>
      </c>
    </row>
    <row r="17" spans="1:9" ht="30" x14ac:dyDescent="0.25">
      <c r="A17" s="76"/>
      <c r="B17" s="35" t="s">
        <v>137</v>
      </c>
      <c r="C17" s="44" t="s">
        <v>141</v>
      </c>
      <c r="D17" s="35" t="s">
        <v>19</v>
      </c>
      <c r="E17" s="35">
        <v>5</v>
      </c>
      <c r="F17" s="35">
        <v>3</v>
      </c>
      <c r="G17" s="35">
        <f t="shared" si="0"/>
        <v>15</v>
      </c>
      <c r="H17" s="35">
        <v>225</v>
      </c>
      <c r="I17" s="36">
        <v>150</v>
      </c>
    </row>
    <row r="18" spans="1:9" ht="30" x14ac:dyDescent="0.25">
      <c r="A18" s="76" t="s">
        <v>135</v>
      </c>
      <c r="B18" s="51" t="s">
        <v>228</v>
      </c>
      <c r="C18" s="44" t="s">
        <v>139</v>
      </c>
      <c r="D18" s="35" t="s">
        <v>19</v>
      </c>
      <c r="E18" s="35">
        <v>3</v>
      </c>
      <c r="F18" s="35">
        <v>3</v>
      </c>
      <c r="G18" s="35">
        <f t="shared" si="0"/>
        <v>9</v>
      </c>
      <c r="H18" s="35">
        <v>90</v>
      </c>
      <c r="I18" s="36">
        <v>60</v>
      </c>
    </row>
    <row r="19" spans="1:9" ht="30.75" thickBot="1" x14ac:dyDescent="0.3">
      <c r="A19" s="76"/>
      <c r="B19" s="108" t="s">
        <v>229</v>
      </c>
      <c r="C19" s="84" t="s">
        <v>140</v>
      </c>
      <c r="D19" s="38" t="s">
        <v>19</v>
      </c>
      <c r="E19" s="38">
        <v>6</v>
      </c>
      <c r="F19" s="38">
        <v>3</v>
      </c>
      <c r="G19" s="38">
        <f t="shared" si="0"/>
        <v>18</v>
      </c>
      <c r="H19" s="38">
        <v>90</v>
      </c>
      <c r="I19" s="39">
        <v>60</v>
      </c>
    </row>
    <row r="20" spans="1:9" ht="15.75" thickBot="1" x14ac:dyDescent="0.3">
      <c r="A20" s="18" t="s">
        <v>230</v>
      </c>
      <c r="B20" s="29"/>
      <c r="C20" s="85"/>
      <c r="D20" s="29"/>
      <c r="E20" s="29"/>
      <c r="F20" s="29"/>
      <c r="G20" s="29"/>
      <c r="H20" s="19">
        <f>SUM(H15:H19)</f>
        <v>501</v>
      </c>
      <c r="I20" s="20">
        <f>SUM(I15:I19)</f>
        <v>390</v>
      </c>
    </row>
  </sheetData>
  <mergeCells count="1">
    <mergeCell ref="A2:I2"/>
  </mergeCells>
  <phoneticPr fontId="2" type="noConversion"/>
  <pageMargins left="0.7" right="0.7" top="0.78740157499999996" bottom="0.78740157499999996" header="0.3" footer="0.3"/>
  <pageSetup paperSize="9" scale="52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DB9D0-025F-413B-9B70-F1ADE64399DC}">
  <dimension ref="A1:FX47"/>
  <sheetViews>
    <sheetView view="pageBreakPreview" topLeftCell="A26" zoomScale="60" zoomScaleNormal="100" workbookViewId="0">
      <selection activeCell="A2" sqref="A2:I2"/>
    </sheetView>
  </sheetViews>
  <sheetFormatPr defaultRowHeight="15" x14ac:dyDescent="0.25"/>
  <cols>
    <col min="1" max="1" width="21.42578125" customWidth="1"/>
    <col min="3" max="3" width="16.42578125" customWidth="1"/>
    <col min="4" max="4" width="10.7109375" customWidth="1"/>
    <col min="5" max="5" width="11.85546875" bestFit="1" customWidth="1"/>
    <col min="8" max="8" width="11.5703125" bestFit="1" customWidth="1"/>
    <col min="9" max="9" width="32.5703125" customWidth="1"/>
  </cols>
  <sheetData>
    <row r="1" spans="1:180" ht="15.75" thickBot="1" x14ac:dyDescent="0.3"/>
    <row r="2" spans="1:180" ht="21.75" thickBot="1" x14ac:dyDescent="0.4">
      <c r="A2" s="132" t="s">
        <v>278</v>
      </c>
      <c r="B2" s="135"/>
      <c r="C2" s="135"/>
      <c r="D2" s="135"/>
      <c r="E2" s="135"/>
      <c r="F2" s="135"/>
      <c r="G2" s="135"/>
      <c r="H2" s="135"/>
      <c r="I2" s="136"/>
    </row>
    <row r="3" spans="1:180" s="1" customFormat="1" ht="30.75" thickBot="1" x14ac:dyDescent="0.3">
      <c r="A3" s="14" t="s">
        <v>0</v>
      </c>
      <c r="B3" s="15" t="s">
        <v>1</v>
      </c>
      <c r="C3" s="14" t="s">
        <v>150</v>
      </c>
      <c r="D3" s="14" t="s">
        <v>151</v>
      </c>
      <c r="E3" s="16" t="s">
        <v>3</v>
      </c>
      <c r="F3" s="15" t="s">
        <v>4</v>
      </c>
      <c r="G3" s="14" t="s">
        <v>5</v>
      </c>
      <c r="H3" s="16" t="s">
        <v>6</v>
      </c>
      <c r="I3" s="14" t="s">
        <v>152</v>
      </c>
    </row>
    <row r="4" spans="1:180" ht="30" x14ac:dyDescent="0.25">
      <c r="A4" s="137" t="s">
        <v>237</v>
      </c>
      <c r="B4" s="145" t="s">
        <v>149</v>
      </c>
      <c r="C4" s="31" t="s">
        <v>153</v>
      </c>
      <c r="D4" s="31">
        <v>57</v>
      </c>
      <c r="E4" s="31"/>
      <c r="F4" s="31"/>
      <c r="G4" s="31" t="s">
        <v>9</v>
      </c>
      <c r="H4" s="31">
        <v>2010</v>
      </c>
      <c r="I4" s="50" t="s">
        <v>155</v>
      </c>
    </row>
    <row r="5" spans="1:180" s="10" customFormat="1" ht="45" x14ac:dyDescent="0.25">
      <c r="A5" s="138"/>
      <c r="B5" s="146"/>
      <c r="C5" s="22" t="s">
        <v>235</v>
      </c>
      <c r="D5" s="22">
        <v>16</v>
      </c>
      <c r="E5" s="22"/>
      <c r="F5" s="22"/>
      <c r="G5" s="22" t="s">
        <v>157</v>
      </c>
      <c r="H5" s="22"/>
      <c r="I5" s="23" t="s">
        <v>156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</row>
    <row r="6" spans="1:180" ht="21" x14ac:dyDescent="0.35">
      <c r="A6" s="122" t="s">
        <v>169</v>
      </c>
      <c r="B6" s="104" t="s">
        <v>158</v>
      </c>
      <c r="C6" s="35" t="s">
        <v>153</v>
      </c>
      <c r="D6" s="35">
        <v>44</v>
      </c>
      <c r="E6" s="35"/>
      <c r="F6" s="35"/>
      <c r="G6" s="35" t="s">
        <v>9</v>
      </c>
      <c r="H6" s="35">
        <v>2010</v>
      </c>
      <c r="I6" s="36" t="s">
        <v>159</v>
      </c>
    </row>
    <row r="7" spans="1:180" ht="45" x14ac:dyDescent="0.25">
      <c r="A7" s="120" t="s">
        <v>243</v>
      </c>
      <c r="B7" s="125" t="s">
        <v>254</v>
      </c>
      <c r="C7" s="22" t="s">
        <v>236</v>
      </c>
      <c r="D7" s="22">
        <v>5</v>
      </c>
      <c r="E7" s="22"/>
      <c r="F7" s="22"/>
      <c r="G7" s="22" t="s">
        <v>160</v>
      </c>
      <c r="H7" s="22"/>
      <c r="I7" s="23" t="s">
        <v>161</v>
      </c>
    </row>
    <row r="8" spans="1:180" ht="45" x14ac:dyDescent="0.25">
      <c r="A8" s="122" t="s">
        <v>247</v>
      </c>
      <c r="B8" s="126" t="s">
        <v>249</v>
      </c>
      <c r="C8" s="35" t="s">
        <v>153</v>
      </c>
      <c r="D8" s="35">
        <v>52</v>
      </c>
      <c r="E8" s="35"/>
      <c r="F8" s="35"/>
      <c r="G8" s="51" t="s">
        <v>163</v>
      </c>
      <c r="H8" s="35">
        <v>2010</v>
      </c>
      <c r="I8" s="52" t="s">
        <v>162</v>
      </c>
    </row>
    <row r="9" spans="1:180" ht="30" x14ac:dyDescent="0.25">
      <c r="A9" s="139" t="s">
        <v>168</v>
      </c>
      <c r="B9" s="147" t="s">
        <v>164</v>
      </c>
      <c r="C9" s="22" t="s">
        <v>153</v>
      </c>
      <c r="D9" s="22">
        <v>73</v>
      </c>
      <c r="E9" s="22"/>
      <c r="F9" s="22"/>
      <c r="G9" s="22" t="s">
        <v>9</v>
      </c>
      <c r="H9" s="22">
        <v>2010</v>
      </c>
      <c r="I9" s="23" t="s">
        <v>165</v>
      </c>
    </row>
    <row r="10" spans="1:180" s="10" customFormat="1" ht="45" x14ac:dyDescent="0.25">
      <c r="A10" s="140"/>
      <c r="B10" s="146"/>
      <c r="C10" s="22" t="s">
        <v>235</v>
      </c>
      <c r="D10" s="22">
        <v>29</v>
      </c>
      <c r="E10" s="22"/>
      <c r="F10" s="22"/>
      <c r="G10" s="22" t="s">
        <v>166</v>
      </c>
      <c r="H10" s="22"/>
      <c r="I10" s="23" t="s">
        <v>167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</row>
    <row r="11" spans="1:180" ht="30" x14ac:dyDescent="0.25">
      <c r="A11" s="122" t="s">
        <v>244</v>
      </c>
      <c r="B11" s="126" t="s">
        <v>255</v>
      </c>
      <c r="C11" s="35" t="s">
        <v>153</v>
      </c>
      <c r="D11" s="35">
        <v>28</v>
      </c>
      <c r="E11" s="35"/>
      <c r="F11" s="35"/>
      <c r="G11" s="35" t="s">
        <v>9</v>
      </c>
      <c r="H11" s="35">
        <v>2009</v>
      </c>
      <c r="I11" s="52" t="s">
        <v>170</v>
      </c>
    </row>
    <row r="12" spans="1:180" ht="30" x14ac:dyDescent="0.25">
      <c r="A12" s="120" t="s">
        <v>171</v>
      </c>
      <c r="B12" s="125" t="s">
        <v>250</v>
      </c>
      <c r="C12" s="22" t="s">
        <v>153</v>
      </c>
      <c r="D12" s="22">
        <v>52</v>
      </c>
      <c r="E12" s="22"/>
      <c r="F12" s="22"/>
      <c r="G12" s="22" t="s">
        <v>9</v>
      </c>
      <c r="H12" s="22">
        <v>2010</v>
      </c>
      <c r="I12" s="23" t="s">
        <v>172</v>
      </c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</row>
    <row r="13" spans="1:180" s="9" customFormat="1" ht="45" x14ac:dyDescent="0.25">
      <c r="A13" s="123" t="s">
        <v>259</v>
      </c>
      <c r="B13" s="126" t="s">
        <v>260</v>
      </c>
      <c r="C13" s="35" t="s">
        <v>153</v>
      </c>
      <c r="D13" s="35">
        <v>17</v>
      </c>
      <c r="E13" s="35"/>
      <c r="F13" s="35"/>
      <c r="G13" s="51" t="s">
        <v>176</v>
      </c>
      <c r="H13" s="98" t="s">
        <v>175</v>
      </c>
      <c r="I13" s="52" t="s">
        <v>174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</row>
    <row r="14" spans="1:180" s="9" customFormat="1" x14ac:dyDescent="0.25">
      <c r="A14" s="141" t="s">
        <v>257</v>
      </c>
      <c r="B14" s="147" t="s">
        <v>251</v>
      </c>
      <c r="C14" s="22" t="s">
        <v>153</v>
      </c>
      <c r="D14" s="22">
        <v>30</v>
      </c>
      <c r="E14" s="22"/>
      <c r="F14" s="22"/>
      <c r="G14" s="25" t="s">
        <v>11</v>
      </c>
      <c r="H14" s="25">
        <v>2013</v>
      </c>
      <c r="I14" s="23" t="s">
        <v>177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</row>
    <row r="15" spans="1:180" s="9" customFormat="1" ht="30" x14ac:dyDescent="0.25">
      <c r="A15" s="142"/>
      <c r="B15" s="146"/>
      <c r="C15" s="22" t="s">
        <v>153</v>
      </c>
      <c r="D15" s="22">
        <v>5</v>
      </c>
      <c r="E15" s="22"/>
      <c r="F15" s="22"/>
      <c r="G15" s="25" t="s">
        <v>11</v>
      </c>
      <c r="H15" s="99" t="s">
        <v>178</v>
      </c>
      <c r="I15" s="23" t="s">
        <v>179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</row>
    <row r="16" spans="1:180" s="9" customFormat="1" x14ac:dyDescent="0.25">
      <c r="A16" s="83"/>
      <c r="B16" s="148" t="s">
        <v>261</v>
      </c>
      <c r="C16" s="35" t="s">
        <v>153</v>
      </c>
      <c r="D16" s="35">
        <v>11</v>
      </c>
      <c r="E16" s="35"/>
      <c r="F16" s="35"/>
      <c r="G16" s="35" t="s">
        <v>11</v>
      </c>
      <c r="H16" s="35">
        <v>2015</v>
      </c>
      <c r="I16" s="52" t="s">
        <v>173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</row>
    <row r="17" spans="1:180" s="9" customFormat="1" ht="60" x14ac:dyDescent="0.25">
      <c r="A17" s="143" t="s">
        <v>269</v>
      </c>
      <c r="B17" s="149"/>
      <c r="C17" s="51" t="s">
        <v>180</v>
      </c>
      <c r="D17" s="35">
        <v>22</v>
      </c>
      <c r="E17" s="35"/>
      <c r="F17" s="35"/>
      <c r="G17" s="51" t="s">
        <v>181</v>
      </c>
      <c r="H17" s="51">
        <v>2012.2014999999999</v>
      </c>
      <c r="I17" s="52" t="s">
        <v>182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</row>
    <row r="18" spans="1:180" s="9" customFormat="1" ht="60" x14ac:dyDescent="0.25">
      <c r="A18" s="144"/>
      <c r="B18" s="150"/>
      <c r="C18" s="35" t="s">
        <v>153</v>
      </c>
      <c r="D18" s="35">
        <v>27</v>
      </c>
      <c r="E18" s="35"/>
      <c r="F18" s="35"/>
      <c r="G18" s="51" t="s">
        <v>11</v>
      </c>
      <c r="H18" s="98" t="s">
        <v>186</v>
      </c>
      <c r="I18" s="52" t="s">
        <v>183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</row>
    <row r="19" spans="1:180" s="9" customFormat="1" ht="45" x14ac:dyDescent="0.25">
      <c r="A19" s="141" t="s">
        <v>239</v>
      </c>
      <c r="B19" s="147" t="s">
        <v>267</v>
      </c>
      <c r="C19" s="22" t="s">
        <v>153</v>
      </c>
      <c r="D19" s="22">
        <v>5</v>
      </c>
      <c r="E19" s="22"/>
      <c r="F19" s="22"/>
      <c r="G19" s="25" t="s">
        <v>11</v>
      </c>
      <c r="H19" s="99" t="s">
        <v>187</v>
      </c>
      <c r="I19" s="23" t="s">
        <v>188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</row>
    <row r="20" spans="1:180" s="10" customFormat="1" x14ac:dyDescent="0.25">
      <c r="A20" s="142"/>
      <c r="B20" s="146"/>
      <c r="C20" s="22" t="s">
        <v>236</v>
      </c>
      <c r="D20" s="22">
        <v>1</v>
      </c>
      <c r="E20" s="22"/>
      <c r="F20" s="22"/>
      <c r="G20" s="25" t="s">
        <v>12</v>
      </c>
      <c r="H20" s="25"/>
      <c r="I20" s="23" t="s">
        <v>14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</row>
    <row r="21" spans="1:180" s="9" customFormat="1" ht="30" x14ac:dyDescent="0.25">
      <c r="A21" s="151" t="s">
        <v>189</v>
      </c>
      <c r="B21" s="148" t="s">
        <v>273</v>
      </c>
      <c r="C21" s="35" t="s">
        <v>153</v>
      </c>
      <c r="D21" s="35">
        <v>8</v>
      </c>
      <c r="E21" s="35"/>
      <c r="F21" s="35"/>
      <c r="G21" s="51" t="s">
        <v>11</v>
      </c>
      <c r="H21" s="51">
        <v>2015</v>
      </c>
      <c r="I21" s="52" t="s">
        <v>214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</row>
    <row r="22" spans="1:180" x14ac:dyDescent="0.25">
      <c r="A22" s="144"/>
      <c r="B22" s="150"/>
      <c r="C22" s="35" t="s">
        <v>236</v>
      </c>
      <c r="D22" s="35">
        <v>3</v>
      </c>
      <c r="E22" s="35"/>
      <c r="F22" s="35"/>
      <c r="G22" s="51" t="s">
        <v>9</v>
      </c>
      <c r="H22" s="51"/>
      <c r="I22" s="52" t="s">
        <v>215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</row>
    <row r="23" spans="1:180" s="10" customFormat="1" ht="60" x14ac:dyDescent="0.25">
      <c r="A23" s="141" t="s">
        <v>268</v>
      </c>
      <c r="B23" s="147" t="s">
        <v>266</v>
      </c>
      <c r="C23" s="22" t="s">
        <v>236</v>
      </c>
      <c r="D23" s="22">
        <v>63</v>
      </c>
      <c r="E23" s="22"/>
      <c r="F23" s="22"/>
      <c r="G23" s="25" t="s">
        <v>190</v>
      </c>
      <c r="H23" s="25"/>
      <c r="I23" s="23" t="s">
        <v>191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</row>
    <row r="24" spans="1:180" ht="30" x14ac:dyDescent="0.25">
      <c r="A24" s="152"/>
      <c r="B24" s="158"/>
      <c r="C24" s="22" t="s">
        <v>153</v>
      </c>
      <c r="D24" s="22">
        <v>19</v>
      </c>
      <c r="E24" s="22"/>
      <c r="F24" s="22"/>
      <c r="G24" s="25" t="s">
        <v>9</v>
      </c>
      <c r="H24" s="25">
        <v>2015</v>
      </c>
      <c r="I24" s="23" t="s">
        <v>192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</row>
    <row r="25" spans="1:180" s="10" customFormat="1" x14ac:dyDescent="0.25">
      <c r="A25" s="142"/>
      <c r="B25" s="146"/>
      <c r="C25" s="22" t="s">
        <v>236</v>
      </c>
      <c r="D25" s="22">
        <v>3</v>
      </c>
      <c r="E25" s="22"/>
      <c r="F25" s="22"/>
      <c r="G25" s="25" t="s">
        <v>15</v>
      </c>
      <c r="H25" s="25"/>
      <c r="I25" s="23" t="s">
        <v>193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</row>
    <row r="26" spans="1:180" ht="75" x14ac:dyDescent="0.25">
      <c r="A26" s="123" t="s">
        <v>198</v>
      </c>
      <c r="B26" s="126" t="s">
        <v>197</v>
      </c>
      <c r="C26" s="35" t="s">
        <v>153</v>
      </c>
      <c r="D26" s="35">
        <v>175</v>
      </c>
      <c r="E26" s="35"/>
      <c r="F26" s="35"/>
      <c r="G26" s="51" t="s">
        <v>9</v>
      </c>
      <c r="H26" s="51">
        <v>2015</v>
      </c>
      <c r="I26" s="52" t="s">
        <v>225</v>
      </c>
      <c r="J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</row>
    <row r="27" spans="1:180" s="9" customFormat="1" x14ac:dyDescent="0.25">
      <c r="A27" s="141" t="s">
        <v>240</v>
      </c>
      <c r="B27" s="105"/>
      <c r="C27" s="22" t="s">
        <v>153</v>
      </c>
      <c r="D27" s="22">
        <v>15</v>
      </c>
      <c r="E27" s="22"/>
      <c r="F27" s="22"/>
      <c r="G27" s="25" t="s">
        <v>11</v>
      </c>
      <c r="H27" s="25">
        <v>2009</v>
      </c>
      <c r="I27" s="23" t="s">
        <v>16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</row>
    <row r="28" spans="1:180" ht="30" x14ac:dyDescent="0.25">
      <c r="A28" s="142"/>
      <c r="B28" s="124" t="s">
        <v>253</v>
      </c>
      <c r="C28" s="22" t="s">
        <v>154</v>
      </c>
      <c r="D28" s="22">
        <v>4</v>
      </c>
      <c r="E28" s="22"/>
      <c r="F28" s="22"/>
      <c r="G28" s="25" t="s">
        <v>9</v>
      </c>
      <c r="H28" s="25"/>
      <c r="I28" s="23" t="s">
        <v>194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</row>
    <row r="29" spans="1:180" s="9" customFormat="1" ht="21" x14ac:dyDescent="0.35">
      <c r="A29" s="123" t="s">
        <v>241</v>
      </c>
      <c r="B29" s="104" t="s">
        <v>195</v>
      </c>
      <c r="C29" s="35" t="s">
        <v>153</v>
      </c>
      <c r="D29" s="35">
        <v>1</v>
      </c>
      <c r="E29" s="35"/>
      <c r="F29" s="35"/>
      <c r="G29" s="51" t="s">
        <v>11</v>
      </c>
      <c r="H29" s="35">
        <v>2018</v>
      </c>
      <c r="I29" s="52" t="s">
        <v>185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</row>
    <row r="30" spans="1:180" s="9" customFormat="1" x14ac:dyDescent="0.25">
      <c r="A30" s="153" t="s">
        <v>270</v>
      </c>
      <c r="B30" s="147" t="s">
        <v>256</v>
      </c>
      <c r="C30" s="63" t="s">
        <v>153</v>
      </c>
      <c r="D30" s="63">
        <v>4</v>
      </c>
      <c r="E30" s="63"/>
      <c r="F30" s="63"/>
      <c r="G30" s="47" t="s">
        <v>11</v>
      </c>
      <c r="H30" s="47">
        <v>2015</v>
      </c>
      <c r="I30" s="97" t="s">
        <v>184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</row>
    <row r="31" spans="1:180" s="9" customFormat="1" x14ac:dyDescent="0.25">
      <c r="A31" s="154"/>
      <c r="B31" s="146"/>
      <c r="C31" s="63" t="s">
        <v>236</v>
      </c>
      <c r="D31" s="63">
        <v>1</v>
      </c>
      <c r="E31" s="63"/>
      <c r="F31" s="63"/>
      <c r="G31" s="47" t="s">
        <v>12</v>
      </c>
      <c r="H31" s="47">
        <v>1968</v>
      </c>
      <c r="I31" s="97" t="s">
        <v>185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</row>
    <row r="32" spans="1:180" s="9" customFormat="1" ht="30" x14ac:dyDescent="0.25">
      <c r="A32" s="155" t="s">
        <v>242</v>
      </c>
      <c r="B32" s="148" t="s">
        <v>200</v>
      </c>
      <c r="C32" s="35" t="s">
        <v>201</v>
      </c>
      <c r="D32" s="35">
        <v>3</v>
      </c>
      <c r="E32" s="35"/>
      <c r="F32" s="35"/>
      <c r="G32" s="35" t="s">
        <v>181</v>
      </c>
      <c r="H32" s="35">
        <v>2015</v>
      </c>
      <c r="I32" s="52" t="s">
        <v>202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</row>
    <row r="33" spans="1:180" s="10" customFormat="1" ht="30" x14ac:dyDescent="0.25">
      <c r="A33" s="156"/>
      <c r="B33" s="150"/>
      <c r="C33" s="35" t="s">
        <v>236</v>
      </c>
      <c r="D33" s="35">
        <v>8</v>
      </c>
      <c r="E33" s="35"/>
      <c r="F33" s="35"/>
      <c r="G33" s="35" t="s">
        <v>12</v>
      </c>
      <c r="H33" s="35"/>
      <c r="I33" s="52" t="s">
        <v>208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</row>
    <row r="34" spans="1:180" s="10" customFormat="1" x14ac:dyDescent="0.25">
      <c r="A34" s="141" t="s">
        <v>203</v>
      </c>
      <c r="B34" s="147" t="s">
        <v>262</v>
      </c>
      <c r="C34" s="22" t="s">
        <v>153</v>
      </c>
      <c r="D34" s="22">
        <v>2</v>
      </c>
      <c r="E34" s="22"/>
      <c r="F34" s="22"/>
      <c r="G34" s="25" t="s">
        <v>199</v>
      </c>
      <c r="H34" s="25">
        <v>2021</v>
      </c>
      <c r="I34" s="23" t="s">
        <v>17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</row>
    <row r="35" spans="1:180" ht="45" x14ac:dyDescent="0.25">
      <c r="A35" s="152"/>
      <c r="B35" s="158"/>
      <c r="C35" s="22" t="s">
        <v>153</v>
      </c>
      <c r="D35" s="22">
        <v>14</v>
      </c>
      <c r="E35" s="22"/>
      <c r="F35" s="22"/>
      <c r="G35" s="22" t="s">
        <v>9</v>
      </c>
      <c r="H35" s="22">
        <v>2009</v>
      </c>
      <c r="I35" s="23" t="s">
        <v>205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</row>
    <row r="36" spans="1:180" s="10" customFormat="1" ht="30" x14ac:dyDescent="0.25">
      <c r="A36" s="142"/>
      <c r="B36" s="146"/>
      <c r="C36" s="22" t="s">
        <v>236</v>
      </c>
      <c r="D36" s="22">
        <v>3</v>
      </c>
      <c r="E36" s="22"/>
      <c r="F36" s="22"/>
      <c r="G36" s="22"/>
      <c r="H36" s="22"/>
      <c r="I36" s="23" t="s">
        <v>204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</row>
    <row r="37" spans="1:180" s="11" customFormat="1" ht="45" x14ac:dyDescent="0.25">
      <c r="A37" s="151" t="s">
        <v>271</v>
      </c>
      <c r="B37" s="148" t="s">
        <v>258</v>
      </c>
      <c r="C37" s="35" t="s">
        <v>153</v>
      </c>
      <c r="D37" s="35">
        <v>11</v>
      </c>
      <c r="E37" s="35"/>
      <c r="F37" s="35"/>
      <c r="G37" s="35" t="s">
        <v>9</v>
      </c>
      <c r="H37" s="35">
        <v>2009</v>
      </c>
      <c r="I37" s="52" t="s">
        <v>206</v>
      </c>
    </row>
    <row r="38" spans="1:180" s="10" customFormat="1" ht="75" x14ac:dyDescent="0.25">
      <c r="A38" s="144"/>
      <c r="B38" s="150"/>
      <c r="C38" s="35" t="s">
        <v>236</v>
      </c>
      <c r="D38" s="35">
        <v>38</v>
      </c>
      <c r="E38" s="35"/>
      <c r="F38" s="35"/>
      <c r="G38" s="35" t="s">
        <v>219</v>
      </c>
      <c r="H38" s="35"/>
      <c r="I38" s="52" t="s">
        <v>207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</row>
    <row r="39" spans="1:180" ht="60" x14ac:dyDescent="0.25">
      <c r="A39" s="141" t="s">
        <v>209</v>
      </c>
      <c r="B39" s="147" t="s">
        <v>264</v>
      </c>
      <c r="C39" s="22" t="s">
        <v>153</v>
      </c>
      <c r="D39" s="22">
        <v>32</v>
      </c>
      <c r="E39" s="22"/>
      <c r="F39" s="22"/>
      <c r="G39" s="22" t="s">
        <v>9</v>
      </c>
      <c r="H39" s="22"/>
      <c r="I39" s="23" t="s">
        <v>211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</row>
    <row r="40" spans="1:180" s="10" customFormat="1" ht="30" x14ac:dyDescent="0.25">
      <c r="A40" s="142"/>
      <c r="B40" s="146"/>
      <c r="C40" s="22" t="s">
        <v>236</v>
      </c>
      <c r="D40" s="22">
        <v>5</v>
      </c>
      <c r="E40" s="22"/>
      <c r="F40" s="22"/>
      <c r="G40" s="22" t="s">
        <v>15</v>
      </c>
      <c r="H40" s="22"/>
      <c r="I40" s="23" t="s">
        <v>210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</row>
    <row r="41" spans="1:180" s="10" customFormat="1" ht="21" x14ac:dyDescent="0.35">
      <c r="A41" s="96" t="s">
        <v>272</v>
      </c>
      <c r="B41" s="106" t="s">
        <v>196</v>
      </c>
      <c r="C41" s="35" t="s">
        <v>153</v>
      </c>
      <c r="D41" s="35">
        <v>213</v>
      </c>
      <c r="E41" s="35"/>
      <c r="F41" s="35"/>
      <c r="G41" s="35" t="s">
        <v>11</v>
      </c>
      <c r="H41" s="35"/>
      <c r="I41" s="52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</row>
    <row r="42" spans="1:180" s="9" customFormat="1" ht="45" x14ac:dyDescent="0.25">
      <c r="A42" s="141" t="s">
        <v>265</v>
      </c>
      <c r="B42" s="147" t="s">
        <v>252</v>
      </c>
      <c r="C42" s="22" t="s">
        <v>153</v>
      </c>
      <c r="D42" s="22">
        <v>101</v>
      </c>
      <c r="E42" s="22"/>
      <c r="F42" s="22"/>
      <c r="G42" s="22" t="s">
        <v>11</v>
      </c>
      <c r="H42" s="22"/>
      <c r="I42" s="23" t="s">
        <v>212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</row>
    <row r="43" spans="1:180" s="10" customFormat="1" ht="30.75" thickBot="1" x14ac:dyDescent="0.3">
      <c r="A43" s="157"/>
      <c r="B43" s="159"/>
      <c r="C43" s="26" t="s">
        <v>235</v>
      </c>
      <c r="D43" s="26">
        <v>14</v>
      </c>
      <c r="E43" s="26"/>
      <c r="F43" s="26"/>
      <c r="G43" s="26" t="s">
        <v>220</v>
      </c>
      <c r="H43" s="26"/>
      <c r="I43" s="27" t="s">
        <v>213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</row>
    <row r="44" spans="1:180" ht="15.75" thickBot="1" x14ac:dyDescent="0.3">
      <c r="A44" s="28" t="s">
        <v>221</v>
      </c>
      <c r="B44" s="29"/>
      <c r="C44" s="29"/>
      <c r="D44" s="19">
        <f>SUM(D4:D43)</f>
        <v>1214</v>
      </c>
      <c r="E44" s="29"/>
      <c r="F44" s="29"/>
      <c r="G44" s="29"/>
      <c r="H44" s="29"/>
      <c r="I44" s="30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</row>
    <row r="45" spans="1:180" ht="15.75" thickBot="1" x14ac:dyDescent="0.3">
      <c r="A45" s="109"/>
      <c r="B45" s="29"/>
      <c r="C45" s="29" t="s">
        <v>216</v>
      </c>
      <c r="D45" s="29">
        <v>464</v>
      </c>
      <c r="E45" s="29"/>
      <c r="F45" s="29"/>
      <c r="G45" s="29"/>
      <c r="H45" s="29"/>
      <c r="I45" s="30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</row>
    <row r="46" spans="1:180" ht="15.75" thickBot="1" x14ac:dyDescent="0.3">
      <c r="A46" s="109"/>
      <c r="B46" s="29"/>
      <c r="C46" s="29" t="s">
        <v>217</v>
      </c>
      <c r="D46" s="29">
        <v>534</v>
      </c>
      <c r="E46" s="29"/>
      <c r="F46" s="29"/>
      <c r="G46" s="29"/>
      <c r="H46" s="29"/>
      <c r="I46" s="30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</row>
    <row r="47" spans="1:180" ht="15.75" thickBot="1" x14ac:dyDescent="0.3">
      <c r="A47" s="109"/>
      <c r="B47" s="29"/>
      <c r="C47" s="29" t="s">
        <v>218</v>
      </c>
      <c r="D47" s="29">
        <v>216</v>
      </c>
      <c r="E47" s="29"/>
      <c r="F47" s="29"/>
      <c r="G47" s="29"/>
      <c r="H47" s="29"/>
      <c r="I47" s="30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</row>
  </sheetData>
  <mergeCells count="28">
    <mergeCell ref="B34:B36"/>
    <mergeCell ref="B37:B38"/>
    <mergeCell ref="B39:B40"/>
    <mergeCell ref="B42:B43"/>
    <mergeCell ref="B19:B20"/>
    <mergeCell ref="B21:B22"/>
    <mergeCell ref="B23:B25"/>
    <mergeCell ref="B30:B31"/>
    <mergeCell ref="B32:B33"/>
    <mergeCell ref="A32:A33"/>
    <mergeCell ref="A34:A36"/>
    <mergeCell ref="A37:A38"/>
    <mergeCell ref="A39:A40"/>
    <mergeCell ref="A42:A43"/>
    <mergeCell ref="A19:A20"/>
    <mergeCell ref="A21:A22"/>
    <mergeCell ref="A23:A25"/>
    <mergeCell ref="A27:A28"/>
    <mergeCell ref="A30:A31"/>
    <mergeCell ref="A2:I2"/>
    <mergeCell ref="A4:A5"/>
    <mergeCell ref="A9:A10"/>
    <mergeCell ref="A14:A15"/>
    <mergeCell ref="A17:A18"/>
    <mergeCell ref="B4:B5"/>
    <mergeCell ref="B9:B10"/>
    <mergeCell ref="B14:B15"/>
    <mergeCell ref="B16:B18"/>
  </mergeCells>
  <phoneticPr fontId="2" type="noConversion"/>
  <pageMargins left="0.7" right="0.7" top="0.78740157499999996" bottom="0.78740157499999996" header="0.3" footer="0.3"/>
  <pageSetup paperSize="9" scale="48" orientation="portrait" horizontalDpi="4294967293" verticalDpi="4294967293" r:id="rId1"/>
  <colBreaks count="2" manualBreakCount="2">
    <brk id="10" max="46" man="1"/>
    <brk id="64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C43E9-834A-44A4-98E9-4A00EE4B550C}">
  <dimension ref="A1:I25"/>
  <sheetViews>
    <sheetView view="pageBreakPreview" zoomScale="60" zoomScaleNormal="100" workbookViewId="0">
      <selection activeCell="A2" sqref="A2:I2"/>
    </sheetView>
  </sheetViews>
  <sheetFormatPr defaultRowHeight="15" x14ac:dyDescent="0.25"/>
  <cols>
    <col min="1" max="1" width="17" customWidth="1"/>
    <col min="3" max="3" width="25.7109375" customWidth="1"/>
  </cols>
  <sheetData>
    <row r="1" spans="1:9" ht="15.75" thickBot="1" x14ac:dyDescent="0.3"/>
    <row r="2" spans="1:9" ht="21.75" thickBot="1" x14ac:dyDescent="0.4">
      <c r="A2" s="132" t="s">
        <v>279</v>
      </c>
      <c r="B2" s="160"/>
      <c r="C2" s="160"/>
      <c r="D2" s="160"/>
      <c r="E2" s="160"/>
      <c r="F2" s="160"/>
      <c r="G2" s="160"/>
      <c r="H2" s="160"/>
      <c r="I2" s="161"/>
    </row>
    <row r="3" spans="1:9" s="1" customFormat="1" ht="30.75" thickBot="1" x14ac:dyDescent="0.3">
      <c r="A3" s="14" t="s">
        <v>0</v>
      </c>
      <c r="B3" s="15" t="s">
        <v>1</v>
      </c>
      <c r="C3" s="14" t="s">
        <v>2</v>
      </c>
      <c r="D3" s="16" t="s">
        <v>19</v>
      </c>
      <c r="E3" s="15" t="s">
        <v>23</v>
      </c>
      <c r="F3" s="14" t="s">
        <v>24</v>
      </c>
      <c r="G3" s="15" t="s">
        <v>6</v>
      </c>
      <c r="H3" s="15" t="s">
        <v>7</v>
      </c>
      <c r="I3" s="14" t="s">
        <v>20</v>
      </c>
    </row>
    <row r="4" spans="1:9" x14ac:dyDescent="0.25">
      <c r="A4" s="72"/>
      <c r="B4" s="93"/>
      <c r="C4" s="31" t="s">
        <v>18</v>
      </c>
      <c r="D4" s="31">
        <v>180</v>
      </c>
      <c r="E4" s="31"/>
      <c r="F4" s="31"/>
      <c r="G4" s="31"/>
      <c r="H4" s="31"/>
      <c r="I4" s="32"/>
    </row>
    <row r="5" spans="1:9" x14ac:dyDescent="0.25">
      <c r="A5" s="73"/>
      <c r="B5" s="95"/>
      <c r="C5" s="22" t="s">
        <v>21</v>
      </c>
      <c r="D5" s="22">
        <v>4</v>
      </c>
      <c r="E5" s="22" t="s">
        <v>22</v>
      </c>
      <c r="F5" s="22"/>
      <c r="G5" s="22"/>
      <c r="H5" s="22"/>
      <c r="I5" s="33"/>
    </row>
    <row r="6" spans="1:9" x14ac:dyDescent="0.25">
      <c r="A6" s="73"/>
      <c r="B6" s="95"/>
      <c r="C6" s="22" t="s">
        <v>25</v>
      </c>
      <c r="D6" s="22">
        <v>3</v>
      </c>
      <c r="E6" s="22" t="s">
        <v>22</v>
      </c>
      <c r="F6" s="22"/>
      <c r="G6" s="22"/>
      <c r="H6" s="22"/>
      <c r="I6" s="33"/>
    </row>
    <row r="7" spans="1:9" x14ac:dyDescent="0.25">
      <c r="A7" s="73"/>
      <c r="B7" s="95"/>
      <c r="C7" s="22" t="s">
        <v>26</v>
      </c>
      <c r="D7" s="22">
        <v>3</v>
      </c>
      <c r="E7" s="22" t="s">
        <v>22</v>
      </c>
      <c r="F7" s="22"/>
      <c r="G7" s="22"/>
      <c r="H7" s="22"/>
      <c r="I7" s="33"/>
    </row>
    <row r="8" spans="1:9" ht="15.75" x14ac:dyDescent="0.25">
      <c r="A8" s="73" t="s">
        <v>8</v>
      </c>
      <c r="B8" s="102" t="s">
        <v>262</v>
      </c>
      <c r="C8" s="22" t="s">
        <v>18</v>
      </c>
      <c r="D8" s="22">
        <v>4</v>
      </c>
      <c r="E8" s="22" t="s">
        <v>27</v>
      </c>
      <c r="F8" s="22"/>
      <c r="G8" s="22"/>
      <c r="H8" s="22"/>
      <c r="I8" s="33"/>
    </row>
    <row r="9" spans="1:9" x14ac:dyDescent="0.25">
      <c r="A9" s="73"/>
      <c r="B9" s="95"/>
      <c r="C9" s="22" t="s">
        <v>28</v>
      </c>
      <c r="D9" s="22">
        <v>4</v>
      </c>
      <c r="E9" s="22" t="s">
        <v>27</v>
      </c>
      <c r="F9" s="22"/>
      <c r="G9" s="22"/>
      <c r="H9" s="22"/>
      <c r="I9" s="33"/>
    </row>
    <row r="10" spans="1:9" x14ac:dyDescent="0.25">
      <c r="A10" s="73"/>
      <c r="B10" s="95"/>
      <c r="C10" s="22" t="s">
        <v>29</v>
      </c>
      <c r="D10" s="22">
        <v>2</v>
      </c>
      <c r="E10" s="22" t="s">
        <v>22</v>
      </c>
      <c r="F10" s="22"/>
      <c r="G10" s="22"/>
      <c r="H10" s="22"/>
      <c r="I10" s="33"/>
    </row>
    <row r="11" spans="1:9" x14ac:dyDescent="0.25">
      <c r="A11" s="73"/>
      <c r="B11" s="95"/>
      <c r="C11" s="22" t="s">
        <v>30</v>
      </c>
      <c r="D11" s="22">
        <v>1</v>
      </c>
      <c r="E11" s="22" t="s">
        <v>22</v>
      </c>
      <c r="F11" s="22"/>
      <c r="G11" s="22"/>
      <c r="H11" s="22"/>
      <c r="I11" s="33"/>
    </row>
    <row r="12" spans="1:9" x14ac:dyDescent="0.25">
      <c r="A12" s="74"/>
      <c r="B12" s="59"/>
      <c r="C12" s="22" t="s">
        <v>31</v>
      </c>
      <c r="D12" s="22">
        <v>1</v>
      </c>
      <c r="E12" s="22" t="s">
        <v>22</v>
      </c>
      <c r="F12" s="22"/>
      <c r="G12" s="22"/>
      <c r="H12" s="22"/>
      <c r="I12" s="33"/>
    </row>
    <row r="13" spans="1:9" ht="15.75" x14ac:dyDescent="0.25">
      <c r="A13" s="34" t="s">
        <v>10</v>
      </c>
      <c r="B13" s="103" t="s">
        <v>258</v>
      </c>
      <c r="C13" s="35" t="s">
        <v>40</v>
      </c>
      <c r="D13" s="35">
        <v>1</v>
      </c>
      <c r="E13" s="35" t="s">
        <v>22</v>
      </c>
      <c r="F13" s="35"/>
      <c r="G13" s="35"/>
      <c r="H13" s="35"/>
      <c r="I13" s="36"/>
    </row>
    <row r="14" spans="1:9" x14ac:dyDescent="0.25">
      <c r="A14" s="78"/>
      <c r="B14" s="26"/>
      <c r="C14" s="22" t="s">
        <v>224</v>
      </c>
      <c r="D14" s="22">
        <v>1</v>
      </c>
      <c r="E14" s="22" t="s">
        <v>22</v>
      </c>
      <c r="F14" s="22"/>
      <c r="G14" s="22"/>
      <c r="H14" s="22"/>
      <c r="I14" s="33"/>
    </row>
    <row r="15" spans="1:9" ht="15.75" x14ac:dyDescent="0.25">
      <c r="A15" s="73" t="s">
        <v>239</v>
      </c>
      <c r="B15" s="102" t="s">
        <v>267</v>
      </c>
      <c r="C15" s="22" t="s">
        <v>58</v>
      </c>
      <c r="D15" s="22">
        <v>1</v>
      </c>
      <c r="E15" s="22" t="s">
        <v>22</v>
      </c>
      <c r="F15" s="22"/>
      <c r="G15" s="22"/>
      <c r="H15" s="22"/>
      <c r="I15" s="33"/>
    </row>
    <row r="16" spans="1:9" x14ac:dyDescent="0.25">
      <c r="A16" s="74"/>
      <c r="B16" s="59"/>
      <c r="C16" s="22" t="s">
        <v>29</v>
      </c>
      <c r="D16" s="22">
        <v>1</v>
      </c>
      <c r="E16" s="22" t="s">
        <v>22</v>
      </c>
      <c r="F16" s="22"/>
      <c r="G16" s="22"/>
      <c r="H16" s="22"/>
      <c r="I16" s="33"/>
    </row>
    <row r="17" spans="1:9" x14ac:dyDescent="0.25">
      <c r="A17" s="37"/>
      <c r="B17" s="38"/>
      <c r="C17" s="35" t="s">
        <v>80</v>
      </c>
      <c r="D17" s="35">
        <v>8</v>
      </c>
      <c r="E17" s="35" t="s">
        <v>22</v>
      </c>
      <c r="F17" s="35"/>
      <c r="G17" s="35"/>
      <c r="H17" s="35"/>
      <c r="I17" s="36"/>
    </row>
    <row r="18" spans="1:9" x14ac:dyDescent="0.25">
      <c r="A18" s="76"/>
      <c r="B18" s="94"/>
      <c r="C18" s="35" t="s">
        <v>81</v>
      </c>
      <c r="D18" s="35">
        <v>45</v>
      </c>
      <c r="E18" s="35" t="s">
        <v>27</v>
      </c>
      <c r="F18" s="35"/>
      <c r="G18" s="35"/>
      <c r="H18" s="35"/>
      <c r="I18" s="36"/>
    </row>
    <row r="19" spans="1:9" x14ac:dyDescent="0.25">
      <c r="A19" s="76"/>
      <c r="B19" s="94"/>
      <c r="C19" s="35" t="s">
        <v>82</v>
      </c>
      <c r="D19" s="35">
        <v>45</v>
      </c>
      <c r="E19" s="35" t="s">
        <v>83</v>
      </c>
      <c r="F19" s="35"/>
      <c r="G19" s="35"/>
      <c r="H19" s="35"/>
      <c r="I19" s="36"/>
    </row>
    <row r="20" spans="1:9" ht="15.75" x14ac:dyDescent="0.25">
      <c r="A20" s="76" t="s">
        <v>59</v>
      </c>
      <c r="B20" s="101" t="s">
        <v>252</v>
      </c>
      <c r="C20" s="35" t="s">
        <v>25</v>
      </c>
      <c r="D20" s="35">
        <v>5</v>
      </c>
      <c r="E20" s="35" t="s">
        <v>22</v>
      </c>
      <c r="F20" s="35"/>
      <c r="G20" s="35"/>
      <c r="H20" s="35"/>
      <c r="I20" s="36"/>
    </row>
    <row r="21" spans="1:9" x14ac:dyDescent="0.25">
      <c r="A21" s="76"/>
      <c r="B21" s="94"/>
      <c r="C21" s="35" t="s">
        <v>26</v>
      </c>
      <c r="D21" s="35">
        <v>5</v>
      </c>
      <c r="E21" s="35" t="s">
        <v>22</v>
      </c>
      <c r="F21" s="35"/>
      <c r="G21" s="35"/>
      <c r="H21" s="35"/>
      <c r="I21" s="36"/>
    </row>
    <row r="22" spans="1:9" ht="15.75" thickBot="1" x14ac:dyDescent="0.3">
      <c r="A22" s="79"/>
      <c r="B22" s="100"/>
      <c r="C22" s="38" t="s">
        <v>84</v>
      </c>
      <c r="D22" s="38">
        <v>5</v>
      </c>
      <c r="E22" s="38" t="s">
        <v>22</v>
      </c>
      <c r="F22" s="38"/>
      <c r="G22" s="38"/>
      <c r="H22" s="38"/>
      <c r="I22" s="39"/>
    </row>
    <row r="23" spans="1:9" s="1" customFormat="1" ht="15.75" thickBot="1" x14ac:dyDescent="0.3">
      <c r="A23" s="18"/>
      <c r="B23" s="19"/>
      <c r="C23" s="19" t="s">
        <v>77</v>
      </c>
      <c r="D23" s="19">
        <f>D8+D9+D18+D19</f>
        <v>98</v>
      </c>
      <c r="E23" s="19"/>
      <c r="F23" s="19"/>
      <c r="G23" s="19"/>
      <c r="H23" s="19"/>
      <c r="I23" s="20"/>
    </row>
    <row r="24" spans="1:9" s="1" customFormat="1" ht="15.75" thickBot="1" x14ac:dyDescent="0.3">
      <c r="A24" s="18"/>
      <c r="B24" s="19"/>
      <c r="C24" s="19" t="s">
        <v>78</v>
      </c>
      <c r="D24" s="19">
        <f>D5+D6+D7+D10+D11+D12+D13+D17+D20+D21+D22+D14+D15+D16</f>
        <v>41</v>
      </c>
      <c r="E24" s="19"/>
      <c r="F24" s="19"/>
      <c r="G24" s="19"/>
      <c r="H24" s="19"/>
      <c r="I24" s="20"/>
    </row>
    <row r="25" spans="1:9" s="1" customFormat="1" ht="15.75" thickBot="1" x14ac:dyDescent="0.3">
      <c r="A25" s="18"/>
      <c r="B25" s="19"/>
      <c r="C25" s="19" t="s">
        <v>79</v>
      </c>
      <c r="D25" s="19">
        <v>0</v>
      </c>
      <c r="E25" s="19"/>
      <c r="F25" s="19"/>
      <c r="G25" s="19"/>
      <c r="H25" s="19"/>
      <c r="I25" s="20"/>
    </row>
  </sheetData>
  <mergeCells count="1">
    <mergeCell ref="A2:I2"/>
  </mergeCells>
  <phoneticPr fontId="2" type="noConversion"/>
  <pageMargins left="0.7" right="0.7" top="0.78740157499999996" bottom="0.78740157499999996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03AC4-02B1-460C-ACD6-0752C765782D}">
  <dimension ref="A1:BS79"/>
  <sheetViews>
    <sheetView view="pageBreakPreview" topLeftCell="A52" zoomScale="60" zoomScaleNormal="100" workbookViewId="0">
      <selection activeCell="D2" sqref="D2:O2"/>
    </sheetView>
  </sheetViews>
  <sheetFormatPr defaultRowHeight="15" x14ac:dyDescent="0.25"/>
  <cols>
    <col min="1" max="1" width="17.7109375" customWidth="1"/>
    <col min="2" max="2" width="9.7109375" customWidth="1"/>
    <col min="3" max="3" width="10.140625" customWidth="1"/>
    <col min="4" max="4" width="36.5703125" customWidth="1"/>
    <col min="7" max="7" width="8.7109375" style="7"/>
    <col min="12" max="12" width="14.140625" customWidth="1"/>
    <col min="14" max="14" width="14.140625" customWidth="1"/>
    <col min="15" max="15" width="8" customWidth="1"/>
  </cols>
  <sheetData>
    <row r="1" spans="1:71" ht="15.75" thickBot="1" x14ac:dyDescent="0.3"/>
    <row r="2" spans="1:71" ht="24.75" customHeight="1" thickBot="1" x14ac:dyDescent="0.4">
      <c r="A2" s="128"/>
      <c r="B2" s="129"/>
      <c r="C2" s="129"/>
      <c r="D2" s="163" t="s">
        <v>280</v>
      </c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4"/>
    </row>
    <row r="3" spans="1:71" s="1" customFormat="1" ht="30.75" customHeight="1" thickBot="1" x14ac:dyDescent="0.3">
      <c r="A3" s="18" t="s">
        <v>0</v>
      </c>
      <c r="B3" s="130" t="s">
        <v>1</v>
      </c>
      <c r="C3" s="130" t="s">
        <v>222</v>
      </c>
      <c r="D3" s="21" t="s">
        <v>2</v>
      </c>
      <c r="E3" s="16" t="s">
        <v>32</v>
      </c>
      <c r="F3" s="16" t="s">
        <v>33</v>
      </c>
      <c r="G3" s="56" t="s">
        <v>5</v>
      </c>
      <c r="H3" s="16" t="s">
        <v>6</v>
      </c>
      <c r="I3" s="162" t="s">
        <v>96</v>
      </c>
      <c r="J3" s="162"/>
      <c r="K3" s="162"/>
      <c r="L3" s="16" t="s">
        <v>103</v>
      </c>
      <c r="M3" s="16" t="s">
        <v>104</v>
      </c>
      <c r="N3" s="16" t="s">
        <v>105</v>
      </c>
      <c r="O3" s="16" t="s">
        <v>97</v>
      </c>
    </row>
    <row r="4" spans="1:71" s="3" customFormat="1" ht="30" x14ac:dyDescent="0.25">
      <c r="A4" s="168" t="s">
        <v>8</v>
      </c>
      <c r="B4" s="169" t="s">
        <v>262</v>
      </c>
      <c r="C4" s="59"/>
      <c r="D4" s="58" t="s">
        <v>34</v>
      </c>
      <c r="E4" s="59">
        <v>30</v>
      </c>
      <c r="F4" s="59">
        <v>2.5</v>
      </c>
      <c r="G4" s="60">
        <v>1.3</v>
      </c>
      <c r="H4" s="59"/>
      <c r="I4" s="59">
        <f>E4*F4</f>
        <v>75</v>
      </c>
      <c r="J4" s="59">
        <f>E4*G4</f>
        <v>39</v>
      </c>
      <c r="K4" s="59">
        <f>E4*G4</f>
        <v>39</v>
      </c>
      <c r="L4" s="59">
        <f>K4+J4+I4</f>
        <v>153</v>
      </c>
      <c r="M4" s="59">
        <v>1</v>
      </c>
      <c r="N4" s="59">
        <f>M4*L4</f>
        <v>153</v>
      </c>
      <c r="O4" s="61">
        <f>I4</f>
        <v>75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</row>
    <row r="5" spans="1:71" s="6" customFormat="1" ht="30" x14ac:dyDescent="0.25">
      <c r="A5" s="168"/>
      <c r="B5" s="170"/>
      <c r="C5" s="22"/>
      <c r="D5" s="62" t="s">
        <v>35</v>
      </c>
      <c r="E5" s="22">
        <v>38</v>
      </c>
      <c r="F5" s="22">
        <v>0.9</v>
      </c>
      <c r="G5" s="63">
        <v>0.8</v>
      </c>
      <c r="H5" s="22"/>
      <c r="I5" s="22">
        <f t="shared" ref="I5:I73" si="0">E5*F5</f>
        <v>34.200000000000003</v>
      </c>
      <c r="J5" s="22">
        <f t="shared" ref="J5:J73" si="1">E5*G5</f>
        <v>30.400000000000002</v>
      </c>
      <c r="K5" s="22">
        <f t="shared" ref="K5:K73" si="2">E5*G5</f>
        <v>30.400000000000002</v>
      </c>
      <c r="L5" s="22">
        <f t="shared" ref="L5:L73" si="3">K5+J5+I5</f>
        <v>95</v>
      </c>
      <c r="M5" s="22">
        <v>1</v>
      </c>
      <c r="N5" s="22">
        <f t="shared" ref="N5:N73" si="4">M5*L5</f>
        <v>95</v>
      </c>
      <c r="O5" s="33">
        <f t="shared" ref="O5:O73" si="5">I5</f>
        <v>34.200000000000003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1" s="4" customFormat="1" ht="30" x14ac:dyDescent="0.25">
      <c r="A6" s="168"/>
      <c r="B6" s="170"/>
      <c r="C6" s="22"/>
      <c r="D6" s="62" t="s">
        <v>36</v>
      </c>
      <c r="E6" s="22">
        <v>6</v>
      </c>
      <c r="F6" s="22">
        <v>2</v>
      </c>
      <c r="G6" s="63">
        <v>1.8</v>
      </c>
      <c r="H6" s="22"/>
      <c r="I6" s="22">
        <f t="shared" si="0"/>
        <v>12</v>
      </c>
      <c r="J6" s="22">
        <f t="shared" si="1"/>
        <v>10.8</v>
      </c>
      <c r="K6" s="22">
        <f t="shared" si="2"/>
        <v>10.8</v>
      </c>
      <c r="L6" s="22">
        <f t="shared" si="3"/>
        <v>33.6</v>
      </c>
      <c r="M6" s="22">
        <v>1</v>
      </c>
      <c r="N6" s="22">
        <f t="shared" si="4"/>
        <v>33.6</v>
      </c>
      <c r="O6" s="33">
        <f t="shared" si="5"/>
        <v>12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1:71" s="4" customFormat="1" x14ac:dyDescent="0.25">
      <c r="A7" s="168"/>
      <c r="B7" s="170"/>
      <c r="C7" s="22"/>
      <c r="D7" s="64" t="s">
        <v>13</v>
      </c>
      <c r="E7" s="22">
        <v>8</v>
      </c>
      <c r="F7" s="22">
        <v>1</v>
      </c>
      <c r="G7" s="63">
        <v>1.8</v>
      </c>
      <c r="H7" s="22"/>
      <c r="I7" s="22">
        <f t="shared" si="0"/>
        <v>8</v>
      </c>
      <c r="J7" s="22">
        <f t="shared" si="1"/>
        <v>14.4</v>
      </c>
      <c r="K7" s="22">
        <f t="shared" si="2"/>
        <v>14.4</v>
      </c>
      <c r="L7" s="22">
        <f t="shared" si="3"/>
        <v>36.799999999999997</v>
      </c>
      <c r="M7" s="22">
        <v>2</v>
      </c>
      <c r="N7" s="22">
        <f t="shared" si="4"/>
        <v>73.599999999999994</v>
      </c>
      <c r="O7" s="33">
        <f t="shared" si="5"/>
        <v>8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1" s="6" customFormat="1" x14ac:dyDescent="0.25">
      <c r="A8" s="168"/>
      <c r="B8" s="170"/>
      <c r="C8" s="22"/>
      <c r="D8" s="64" t="s">
        <v>37</v>
      </c>
      <c r="E8" s="22">
        <v>42.5</v>
      </c>
      <c r="F8" s="22">
        <v>1</v>
      </c>
      <c r="G8" s="63">
        <v>0.8</v>
      </c>
      <c r="H8" s="22"/>
      <c r="I8" s="22">
        <f t="shared" si="0"/>
        <v>42.5</v>
      </c>
      <c r="J8" s="22">
        <f t="shared" si="1"/>
        <v>34</v>
      </c>
      <c r="K8" s="22">
        <f t="shared" si="2"/>
        <v>34</v>
      </c>
      <c r="L8" s="22">
        <f t="shared" si="3"/>
        <v>110.5</v>
      </c>
      <c r="M8" s="22">
        <v>3</v>
      </c>
      <c r="N8" s="22">
        <f t="shared" si="4"/>
        <v>331.5</v>
      </c>
      <c r="O8" s="33">
        <f t="shared" si="5"/>
        <v>42.5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</row>
    <row r="9" spans="1:71" s="6" customFormat="1" x14ac:dyDescent="0.25">
      <c r="A9" s="168"/>
      <c r="B9" s="170"/>
      <c r="C9" s="22"/>
      <c r="D9" s="64" t="s">
        <v>38</v>
      </c>
      <c r="E9" s="22">
        <v>5.5</v>
      </c>
      <c r="F9" s="22">
        <v>1.5</v>
      </c>
      <c r="G9" s="63">
        <v>0.8</v>
      </c>
      <c r="H9" s="22"/>
      <c r="I9" s="22">
        <f t="shared" si="0"/>
        <v>8.25</v>
      </c>
      <c r="J9" s="22">
        <f t="shared" si="1"/>
        <v>4.4000000000000004</v>
      </c>
      <c r="K9" s="22">
        <f t="shared" si="2"/>
        <v>4.4000000000000004</v>
      </c>
      <c r="L9" s="22">
        <f t="shared" si="3"/>
        <v>17.05</v>
      </c>
      <c r="M9" s="22">
        <v>3</v>
      </c>
      <c r="N9" s="22">
        <f t="shared" si="4"/>
        <v>51.150000000000006</v>
      </c>
      <c r="O9" s="33">
        <f t="shared" si="5"/>
        <v>8.25</v>
      </c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</row>
    <row r="10" spans="1:71" s="3" customFormat="1" x14ac:dyDescent="0.25">
      <c r="A10" s="140"/>
      <c r="B10" s="171"/>
      <c r="C10" s="22"/>
      <c r="D10" s="64" t="s">
        <v>39</v>
      </c>
      <c r="E10" s="22">
        <v>25</v>
      </c>
      <c r="F10" s="22">
        <v>1.2</v>
      </c>
      <c r="G10" s="63">
        <v>1.45</v>
      </c>
      <c r="H10" s="22"/>
      <c r="I10" s="22">
        <f t="shared" si="0"/>
        <v>30</v>
      </c>
      <c r="J10" s="22">
        <f t="shared" si="1"/>
        <v>36.25</v>
      </c>
      <c r="K10" s="22">
        <f t="shared" si="2"/>
        <v>36.25</v>
      </c>
      <c r="L10" s="22">
        <f t="shared" si="3"/>
        <v>102.5</v>
      </c>
      <c r="M10" s="22">
        <v>1</v>
      </c>
      <c r="N10" s="22">
        <f t="shared" si="4"/>
        <v>102.5</v>
      </c>
      <c r="O10" s="33">
        <f t="shared" si="5"/>
        <v>30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</row>
    <row r="11" spans="1:71" s="4" customFormat="1" ht="60" x14ac:dyDescent="0.25">
      <c r="A11" s="165" t="s">
        <v>142</v>
      </c>
      <c r="B11" s="172" t="s">
        <v>200</v>
      </c>
      <c r="C11" s="35"/>
      <c r="D11" s="65" t="s">
        <v>143</v>
      </c>
      <c r="E11" s="35">
        <v>45</v>
      </c>
      <c r="F11" s="35">
        <v>1</v>
      </c>
      <c r="G11" s="43">
        <v>2</v>
      </c>
      <c r="H11" s="35"/>
      <c r="I11" s="35">
        <f t="shared" si="0"/>
        <v>45</v>
      </c>
      <c r="J11" s="35">
        <f t="shared" si="1"/>
        <v>90</v>
      </c>
      <c r="K11" s="35">
        <f t="shared" si="2"/>
        <v>90</v>
      </c>
      <c r="L11" s="35">
        <f t="shared" si="3"/>
        <v>225</v>
      </c>
      <c r="M11" s="35">
        <v>2</v>
      </c>
      <c r="N11" s="35">
        <f t="shared" si="4"/>
        <v>450</v>
      </c>
      <c r="O11" s="36">
        <f t="shared" si="5"/>
        <v>45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</row>
    <row r="12" spans="1:71" s="6" customFormat="1" x14ac:dyDescent="0.25">
      <c r="A12" s="166"/>
      <c r="B12" s="173"/>
      <c r="C12" s="35"/>
      <c r="D12" s="66" t="s">
        <v>144</v>
      </c>
      <c r="E12" s="35">
        <v>10</v>
      </c>
      <c r="F12" s="35">
        <v>2.5</v>
      </c>
      <c r="G12" s="43">
        <v>0.8</v>
      </c>
      <c r="H12" s="35"/>
      <c r="I12" s="35">
        <f t="shared" si="0"/>
        <v>25</v>
      </c>
      <c r="J12" s="35">
        <f t="shared" si="1"/>
        <v>8</v>
      </c>
      <c r="K12" s="35">
        <f t="shared" si="2"/>
        <v>8</v>
      </c>
      <c r="L12" s="35">
        <f t="shared" si="3"/>
        <v>41</v>
      </c>
      <c r="M12" s="35">
        <v>1</v>
      </c>
      <c r="N12" s="35">
        <f t="shared" si="4"/>
        <v>41</v>
      </c>
      <c r="O12" s="36">
        <f t="shared" si="5"/>
        <v>25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</row>
    <row r="13" spans="1:71" s="8" customFormat="1" x14ac:dyDescent="0.25">
      <c r="A13" s="166"/>
      <c r="B13" s="173"/>
      <c r="C13" s="35"/>
      <c r="D13" s="66" t="s">
        <v>145</v>
      </c>
      <c r="E13" s="35">
        <v>18</v>
      </c>
      <c r="F13" s="35">
        <v>1.2</v>
      </c>
      <c r="G13" s="43">
        <v>1.2</v>
      </c>
      <c r="H13" s="35"/>
      <c r="I13" s="35">
        <f t="shared" si="0"/>
        <v>21.599999999999998</v>
      </c>
      <c r="J13" s="35">
        <f t="shared" si="1"/>
        <v>21.599999999999998</v>
      </c>
      <c r="K13" s="35">
        <f t="shared" si="2"/>
        <v>21.599999999999998</v>
      </c>
      <c r="L13" s="35">
        <f t="shared" si="3"/>
        <v>64.8</v>
      </c>
      <c r="M13" s="35">
        <v>2</v>
      </c>
      <c r="N13" s="35">
        <f t="shared" si="4"/>
        <v>129.6</v>
      </c>
      <c r="O13" s="36">
        <f t="shared" si="5"/>
        <v>21.599999999999998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</row>
    <row r="14" spans="1:71" s="8" customFormat="1" x14ac:dyDescent="0.25">
      <c r="A14" s="167"/>
      <c r="B14" s="174"/>
      <c r="C14" s="35"/>
      <c r="D14" s="66" t="s">
        <v>55</v>
      </c>
      <c r="E14" s="35">
        <v>9</v>
      </c>
      <c r="F14" s="35">
        <v>1</v>
      </c>
      <c r="G14" s="43">
        <v>1</v>
      </c>
      <c r="H14" s="35"/>
      <c r="I14" s="35">
        <f t="shared" si="0"/>
        <v>9</v>
      </c>
      <c r="J14" s="35">
        <f t="shared" si="1"/>
        <v>9</v>
      </c>
      <c r="K14" s="35">
        <f t="shared" si="2"/>
        <v>9</v>
      </c>
      <c r="L14" s="35">
        <f t="shared" si="3"/>
        <v>27</v>
      </c>
      <c r="M14" s="35">
        <v>1</v>
      </c>
      <c r="N14" s="35">
        <f t="shared" si="4"/>
        <v>27</v>
      </c>
      <c r="O14" s="36">
        <f t="shared" si="5"/>
        <v>9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</row>
    <row r="15" spans="1:71" s="8" customFormat="1" x14ac:dyDescent="0.25">
      <c r="A15" s="181" t="s">
        <v>223</v>
      </c>
      <c r="B15" s="183" t="s">
        <v>267</v>
      </c>
      <c r="C15" s="22"/>
      <c r="D15" s="64" t="s">
        <v>51</v>
      </c>
      <c r="E15" s="22">
        <v>33</v>
      </c>
      <c r="F15" s="22">
        <v>1</v>
      </c>
      <c r="G15" s="63">
        <v>1.1000000000000001</v>
      </c>
      <c r="H15" s="22"/>
      <c r="I15" s="22">
        <f t="shared" si="0"/>
        <v>33</v>
      </c>
      <c r="J15" s="22">
        <f t="shared" si="1"/>
        <v>36.300000000000004</v>
      </c>
      <c r="K15" s="22">
        <f t="shared" si="2"/>
        <v>36.300000000000004</v>
      </c>
      <c r="L15" s="22">
        <f t="shared" si="3"/>
        <v>105.60000000000001</v>
      </c>
      <c r="M15" s="22">
        <v>1</v>
      </c>
      <c r="N15" s="22">
        <f t="shared" si="4"/>
        <v>105.60000000000001</v>
      </c>
      <c r="O15" s="33">
        <f t="shared" si="5"/>
        <v>33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</row>
    <row r="16" spans="1:71" s="4" customFormat="1" x14ac:dyDescent="0.25">
      <c r="A16" s="182"/>
      <c r="B16" s="171"/>
      <c r="C16" s="22"/>
      <c r="D16" s="62" t="s">
        <v>39</v>
      </c>
      <c r="E16" s="22">
        <v>8</v>
      </c>
      <c r="F16" s="22">
        <v>1</v>
      </c>
      <c r="G16" s="63">
        <v>1.8</v>
      </c>
      <c r="H16" s="22"/>
      <c r="I16" s="22">
        <f t="shared" si="0"/>
        <v>8</v>
      </c>
      <c r="J16" s="22">
        <f t="shared" si="1"/>
        <v>14.4</v>
      </c>
      <c r="K16" s="22">
        <f t="shared" si="2"/>
        <v>14.4</v>
      </c>
      <c r="L16" s="22">
        <f t="shared" si="3"/>
        <v>36.799999999999997</v>
      </c>
      <c r="M16" s="22">
        <v>1</v>
      </c>
      <c r="N16" s="22">
        <f t="shared" si="4"/>
        <v>36.799999999999997</v>
      </c>
      <c r="O16" s="33">
        <f t="shared" si="5"/>
        <v>8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</row>
    <row r="17" spans="1:71" s="6" customFormat="1" ht="60" x14ac:dyDescent="0.25">
      <c r="A17" s="123" t="s">
        <v>42</v>
      </c>
      <c r="B17" s="127" t="s">
        <v>266</v>
      </c>
      <c r="C17" s="35"/>
      <c r="D17" s="65" t="s">
        <v>43</v>
      </c>
      <c r="E17" s="35">
        <v>175</v>
      </c>
      <c r="F17" s="35">
        <v>0.8</v>
      </c>
      <c r="G17" s="43">
        <v>0.8</v>
      </c>
      <c r="H17" s="35"/>
      <c r="I17" s="35">
        <f t="shared" si="0"/>
        <v>140</v>
      </c>
      <c r="J17" s="35">
        <f t="shared" si="1"/>
        <v>140</v>
      </c>
      <c r="K17" s="35">
        <f t="shared" si="2"/>
        <v>140</v>
      </c>
      <c r="L17" s="35">
        <f t="shared" si="3"/>
        <v>420</v>
      </c>
      <c r="M17" s="35">
        <v>1</v>
      </c>
      <c r="N17" s="35">
        <f t="shared" si="4"/>
        <v>420</v>
      </c>
      <c r="O17" s="36">
        <f t="shared" si="5"/>
        <v>140</v>
      </c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</row>
    <row r="18" spans="1:71" s="3" customFormat="1" ht="15.75" x14ac:dyDescent="0.25">
      <c r="A18" s="24" t="s">
        <v>41</v>
      </c>
      <c r="B18" s="119" t="s">
        <v>264</v>
      </c>
      <c r="C18" s="22"/>
      <c r="D18" s="64" t="s">
        <v>44</v>
      </c>
      <c r="E18" s="22">
        <v>8</v>
      </c>
      <c r="F18" s="22">
        <v>1.5</v>
      </c>
      <c r="G18" s="63">
        <v>1.3</v>
      </c>
      <c r="H18" s="22"/>
      <c r="I18" s="22">
        <f t="shared" si="0"/>
        <v>12</v>
      </c>
      <c r="J18" s="22">
        <f t="shared" si="1"/>
        <v>10.4</v>
      </c>
      <c r="K18" s="22">
        <f t="shared" si="2"/>
        <v>10.4</v>
      </c>
      <c r="L18" s="22">
        <f t="shared" si="3"/>
        <v>32.799999999999997</v>
      </c>
      <c r="M18" s="22">
        <v>1</v>
      </c>
      <c r="N18" s="22">
        <f t="shared" si="4"/>
        <v>32.799999999999997</v>
      </c>
      <c r="O18" s="33">
        <f t="shared" si="5"/>
        <v>12</v>
      </c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</row>
    <row r="19" spans="1:71" s="6" customFormat="1" ht="17.25" customHeight="1" x14ac:dyDescent="0.25">
      <c r="A19" s="151" t="s">
        <v>47</v>
      </c>
      <c r="B19" s="172" t="s">
        <v>274</v>
      </c>
      <c r="C19" s="35"/>
      <c r="D19" s="66" t="s">
        <v>37</v>
      </c>
      <c r="E19" s="35">
        <v>40</v>
      </c>
      <c r="F19" s="35">
        <v>0.8</v>
      </c>
      <c r="G19" s="43">
        <v>0.8</v>
      </c>
      <c r="H19" s="35"/>
      <c r="I19" s="35">
        <f t="shared" si="0"/>
        <v>32</v>
      </c>
      <c r="J19" s="35">
        <f t="shared" si="1"/>
        <v>32</v>
      </c>
      <c r="K19" s="35">
        <f t="shared" si="2"/>
        <v>32</v>
      </c>
      <c r="L19" s="35">
        <f t="shared" si="3"/>
        <v>96</v>
      </c>
      <c r="M19" s="35">
        <v>3</v>
      </c>
      <c r="N19" s="35">
        <f t="shared" si="4"/>
        <v>288</v>
      </c>
      <c r="O19" s="36">
        <f t="shared" si="5"/>
        <v>32</v>
      </c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</row>
    <row r="20" spans="1:71" s="3" customFormat="1" x14ac:dyDescent="0.25">
      <c r="A20" s="143"/>
      <c r="B20" s="185"/>
      <c r="C20" s="35"/>
      <c r="D20" s="66" t="s">
        <v>37</v>
      </c>
      <c r="E20" s="35">
        <v>101</v>
      </c>
      <c r="F20" s="35">
        <v>1.1000000000000001</v>
      </c>
      <c r="G20" s="43">
        <v>0.9</v>
      </c>
      <c r="H20" s="35"/>
      <c r="I20" s="35">
        <f t="shared" si="0"/>
        <v>111.10000000000001</v>
      </c>
      <c r="J20" s="35">
        <f t="shared" si="1"/>
        <v>90.9</v>
      </c>
      <c r="K20" s="35">
        <f t="shared" si="2"/>
        <v>90.9</v>
      </c>
      <c r="L20" s="35">
        <f t="shared" si="3"/>
        <v>292.90000000000003</v>
      </c>
      <c r="M20" s="35">
        <v>3</v>
      </c>
      <c r="N20" s="35">
        <f t="shared" si="4"/>
        <v>878.7</v>
      </c>
      <c r="O20" s="36">
        <f t="shared" si="5"/>
        <v>111.10000000000001</v>
      </c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</row>
    <row r="21" spans="1:71" s="3" customFormat="1" x14ac:dyDescent="0.25">
      <c r="A21" s="143"/>
      <c r="B21" s="185"/>
      <c r="C21" s="35"/>
      <c r="D21" s="66" t="s">
        <v>37</v>
      </c>
      <c r="E21" s="35">
        <v>6</v>
      </c>
      <c r="F21" s="35">
        <v>0.8</v>
      </c>
      <c r="G21" s="43">
        <v>1</v>
      </c>
      <c r="H21" s="35"/>
      <c r="I21" s="35">
        <f t="shared" si="0"/>
        <v>4.8000000000000007</v>
      </c>
      <c r="J21" s="35">
        <f t="shared" si="1"/>
        <v>6</v>
      </c>
      <c r="K21" s="35">
        <f t="shared" si="2"/>
        <v>6</v>
      </c>
      <c r="L21" s="35">
        <f t="shared" si="3"/>
        <v>16.8</v>
      </c>
      <c r="M21" s="35">
        <v>3</v>
      </c>
      <c r="N21" s="35">
        <f t="shared" si="4"/>
        <v>50.400000000000006</v>
      </c>
      <c r="O21" s="36">
        <f t="shared" si="5"/>
        <v>4.8000000000000007</v>
      </c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</row>
    <row r="22" spans="1:71" s="3" customFormat="1" x14ac:dyDescent="0.25">
      <c r="A22" s="143"/>
      <c r="B22" s="185"/>
      <c r="C22" s="35"/>
      <c r="D22" s="66" t="s">
        <v>37</v>
      </c>
      <c r="E22" s="35">
        <v>64</v>
      </c>
      <c r="F22" s="35">
        <v>1</v>
      </c>
      <c r="G22" s="43">
        <v>1.25</v>
      </c>
      <c r="H22" s="35" t="s">
        <v>56</v>
      </c>
      <c r="I22" s="35">
        <f t="shared" si="0"/>
        <v>64</v>
      </c>
      <c r="J22" s="35">
        <f t="shared" si="1"/>
        <v>80</v>
      </c>
      <c r="K22" s="35">
        <f t="shared" si="2"/>
        <v>80</v>
      </c>
      <c r="L22" s="35">
        <f t="shared" si="3"/>
        <v>224</v>
      </c>
      <c r="M22" s="35">
        <v>3</v>
      </c>
      <c r="N22" s="35">
        <f t="shared" si="4"/>
        <v>672</v>
      </c>
      <c r="O22" s="36">
        <f t="shared" si="5"/>
        <v>64</v>
      </c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</row>
    <row r="23" spans="1:71" s="6" customFormat="1" x14ac:dyDescent="0.25">
      <c r="A23" s="143"/>
      <c r="B23" s="185"/>
      <c r="C23" s="35"/>
      <c r="D23" s="66" t="s">
        <v>45</v>
      </c>
      <c r="E23" s="35">
        <v>7.5</v>
      </c>
      <c r="F23" s="35">
        <v>0.7</v>
      </c>
      <c r="G23" s="43">
        <v>0.6</v>
      </c>
      <c r="H23" s="35"/>
      <c r="I23" s="35">
        <f t="shared" si="0"/>
        <v>5.25</v>
      </c>
      <c r="J23" s="35">
        <f t="shared" si="1"/>
        <v>4.5</v>
      </c>
      <c r="K23" s="35">
        <f t="shared" si="2"/>
        <v>4.5</v>
      </c>
      <c r="L23" s="35">
        <f t="shared" si="3"/>
        <v>14.25</v>
      </c>
      <c r="M23" s="35">
        <v>1</v>
      </c>
      <c r="N23" s="35">
        <f t="shared" si="4"/>
        <v>14.25</v>
      </c>
      <c r="O23" s="36">
        <f t="shared" si="5"/>
        <v>5.25</v>
      </c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</row>
    <row r="24" spans="1:71" s="6" customFormat="1" ht="28.5" customHeight="1" x14ac:dyDescent="0.25">
      <c r="A24" s="144"/>
      <c r="B24" s="187"/>
      <c r="C24" s="35"/>
      <c r="D24" s="65" t="s">
        <v>46</v>
      </c>
      <c r="E24" s="35">
        <v>30.5</v>
      </c>
      <c r="F24" s="35">
        <v>1.4</v>
      </c>
      <c r="G24" s="43">
        <v>0.8</v>
      </c>
      <c r="H24" s="35"/>
      <c r="I24" s="35">
        <f t="shared" si="0"/>
        <v>42.699999999999996</v>
      </c>
      <c r="J24" s="35">
        <f t="shared" si="1"/>
        <v>24.400000000000002</v>
      </c>
      <c r="K24" s="35">
        <f t="shared" si="2"/>
        <v>24.400000000000002</v>
      </c>
      <c r="L24" s="35">
        <f t="shared" si="3"/>
        <v>91.5</v>
      </c>
      <c r="M24" s="35">
        <v>2</v>
      </c>
      <c r="N24" s="35">
        <f t="shared" si="4"/>
        <v>183</v>
      </c>
      <c r="O24" s="36">
        <f t="shared" si="5"/>
        <v>42.699999999999996</v>
      </c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</row>
    <row r="25" spans="1:71" s="6" customFormat="1" ht="30" x14ac:dyDescent="0.25">
      <c r="A25" s="120" t="s">
        <v>48</v>
      </c>
      <c r="B25" s="119" t="s">
        <v>273</v>
      </c>
      <c r="C25" s="22"/>
      <c r="D25" s="62" t="s">
        <v>49</v>
      </c>
      <c r="E25" s="22">
        <v>16.5</v>
      </c>
      <c r="F25" s="22">
        <v>1.2</v>
      </c>
      <c r="G25" s="63">
        <v>0.5</v>
      </c>
      <c r="H25" s="22"/>
      <c r="I25" s="22">
        <f t="shared" si="0"/>
        <v>19.8</v>
      </c>
      <c r="J25" s="22">
        <f t="shared" si="1"/>
        <v>8.25</v>
      </c>
      <c r="K25" s="22">
        <f t="shared" si="2"/>
        <v>8.25</v>
      </c>
      <c r="L25" s="22">
        <f t="shared" si="3"/>
        <v>36.299999999999997</v>
      </c>
      <c r="M25" s="22">
        <v>1</v>
      </c>
      <c r="N25" s="22">
        <f t="shared" si="4"/>
        <v>36.299999999999997</v>
      </c>
      <c r="O25" s="33">
        <f t="shared" si="5"/>
        <v>19.8</v>
      </c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</row>
    <row r="26" spans="1:71" s="3" customFormat="1" ht="17.25" customHeight="1" x14ac:dyDescent="0.25">
      <c r="A26" s="151" t="s">
        <v>50</v>
      </c>
      <c r="B26" s="175" t="s">
        <v>275</v>
      </c>
      <c r="C26" s="51"/>
      <c r="D26" s="66" t="s">
        <v>51</v>
      </c>
      <c r="E26" s="35">
        <v>2</v>
      </c>
      <c r="F26" s="35">
        <v>0.9</v>
      </c>
      <c r="G26" s="43">
        <v>0.9</v>
      </c>
      <c r="H26" s="35"/>
      <c r="I26" s="35">
        <f t="shared" si="0"/>
        <v>1.8</v>
      </c>
      <c r="J26" s="35">
        <f t="shared" si="1"/>
        <v>1.8</v>
      </c>
      <c r="K26" s="35">
        <f t="shared" si="2"/>
        <v>1.8</v>
      </c>
      <c r="L26" s="35">
        <f t="shared" si="3"/>
        <v>5.4</v>
      </c>
      <c r="M26" s="35">
        <v>1</v>
      </c>
      <c r="N26" s="35">
        <f t="shared" si="4"/>
        <v>5.4</v>
      </c>
      <c r="O26" s="36">
        <f t="shared" si="5"/>
        <v>1.8</v>
      </c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</row>
    <row r="27" spans="1:71" s="3" customFormat="1" x14ac:dyDescent="0.25">
      <c r="A27" s="143"/>
      <c r="B27" s="176"/>
      <c r="C27" s="35"/>
      <c r="D27" s="66" t="s">
        <v>52</v>
      </c>
      <c r="E27" s="35">
        <v>17</v>
      </c>
      <c r="F27" s="35">
        <v>0.9</v>
      </c>
      <c r="G27" s="43">
        <v>0.9</v>
      </c>
      <c r="H27" s="35"/>
      <c r="I27" s="35">
        <f t="shared" si="0"/>
        <v>15.3</v>
      </c>
      <c r="J27" s="35">
        <f t="shared" si="1"/>
        <v>15.3</v>
      </c>
      <c r="K27" s="35">
        <f t="shared" si="2"/>
        <v>15.3</v>
      </c>
      <c r="L27" s="35">
        <f t="shared" si="3"/>
        <v>45.900000000000006</v>
      </c>
      <c r="M27" s="35">
        <v>1</v>
      </c>
      <c r="N27" s="35">
        <f t="shared" si="4"/>
        <v>45.900000000000006</v>
      </c>
      <c r="O27" s="36">
        <f t="shared" si="5"/>
        <v>15.3</v>
      </c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</row>
    <row r="28" spans="1:71" s="3" customFormat="1" x14ac:dyDescent="0.25">
      <c r="A28" s="143"/>
      <c r="B28" s="176"/>
      <c r="C28" s="35"/>
      <c r="D28" s="66" t="s">
        <v>52</v>
      </c>
      <c r="E28" s="35">
        <v>13.5</v>
      </c>
      <c r="F28" s="35">
        <v>0.9</v>
      </c>
      <c r="G28" s="43">
        <v>0.9</v>
      </c>
      <c r="H28" s="35"/>
      <c r="I28" s="35">
        <f t="shared" si="0"/>
        <v>12.15</v>
      </c>
      <c r="J28" s="35">
        <f t="shared" si="1"/>
        <v>12.15</v>
      </c>
      <c r="K28" s="35">
        <f t="shared" si="2"/>
        <v>12.15</v>
      </c>
      <c r="L28" s="35">
        <f t="shared" si="3"/>
        <v>36.450000000000003</v>
      </c>
      <c r="M28" s="35">
        <v>1</v>
      </c>
      <c r="N28" s="35">
        <f t="shared" si="4"/>
        <v>36.450000000000003</v>
      </c>
      <c r="O28" s="36">
        <f t="shared" si="5"/>
        <v>12.15</v>
      </c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</row>
    <row r="29" spans="1:71" s="3" customFormat="1" x14ac:dyDescent="0.25">
      <c r="A29" s="143"/>
      <c r="B29" s="176"/>
      <c r="C29" s="35"/>
      <c r="D29" s="66" t="s">
        <v>51</v>
      </c>
      <c r="E29" s="35">
        <v>7.5</v>
      </c>
      <c r="F29" s="35">
        <v>0.9</v>
      </c>
      <c r="G29" s="43">
        <v>0.9</v>
      </c>
      <c r="H29" s="35"/>
      <c r="I29" s="35">
        <f t="shared" si="0"/>
        <v>6.75</v>
      </c>
      <c r="J29" s="35">
        <f t="shared" si="1"/>
        <v>6.75</v>
      </c>
      <c r="K29" s="35">
        <f t="shared" si="2"/>
        <v>6.75</v>
      </c>
      <c r="L29" s="35">
        <f t="shared" si="3"/>
        <v>20.25</v>
      </c>
      <c r="M29" s="35">
        <v>1</v>
      </c>
      <c r="N29" s="35">
        <f t="shared" si="4"/>
        <v>20.25</v>
      </c>
      <c r="O29" s="36">
        <f t="shared" si="5"/>
        <v>6.75</v>
      </c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</row>
    <row r="30" spans="1:71" s="3" customFormat="1" x14ac:dyDescent="0.25">
      <c r="A30" s="143"/>
      <c r="B30" s="176"/>
      <c r="C30" s="35"/>
      <c r="D30" s="66" t="s">
        <v>53</v>
      </c>
      <c r="E30" s="35">
        <v>12</v>
      </c>
      <c r="F30" s="35">
        <v>1.3</v>
      </c>
      <c r="G30" s="43">
        <v>1.1000000000000001</v>
      </c>
      <c r="H30" s="35"/>
      <c r="I30" s="35">
        <f t="shared" si="0"/>
        <v>15.600000000000001</v>
      </c>
      <c r="J30" s="35">
        <f t="shared" si="1"/>
        <v>13.200000000000001</v>
      </c>
      <c r="K30" s="35">
        <f t="shared" si="2"/>
        <v>13.200000000000001</v>
      </c>
      <c r="L30" s="35">
        <f t="shared" si="3"/>
        <v>42</v>
      </c>
      <c r="M30" s="35">
        <v>1</v>
      </c>
      <c r="N30" s="35">
        <f t="shared" si="4"/>
        <v>42</v>
      </c>
      <c r="O30" s="36">
        <f t="shared" si="5"/>
        <v>15.600000000000001</v>
      </c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</row>
    <row r="31" spans="1:71" s="3" customFormat="1" x14ac:dyDescent="0.25">
      <c r="A31" s="143"/>
      <c r="B31" s="176"/>
      <c r="C31" s="35"/>
      <c r="D31" s="66" t="s">
        <v>54</v>
      </c>
      <c r="E31" s="35">
        <v>11.5</v>
      </c>
      <c r="F31" s="35">
        <v>1.1000000000000001</v>
      </c>
      <c r="G31" s="43">
        <v>1.1000000000000001</v>
      </c>
      <c r="H31" s="35"/>
      <c r="I31" s="35">
        <f t="shared" si="0"/>
        <v>12.65</v>
      </c>
      <c r="J31" s="35">
        <f t="shared" si="1"/>
        <v>12.65</v>
      </c>
      <c r="K31" s="35">
        <f t="shared" si="2"/>
        <v>12.65</v>
      </c>
      <c r="L31" s="35">
        <f t="shared" si="3"/>
        <v>37.950000000000003</v>
      </c>
      <c r="M31" s="35">
        <v>2</v>
      </c>
      <c r="N31" s="35">
        <f t="shared" si="4"/>
        <v>75.900000000000006</v>
      </c>
      <c r="O31" s="36">
        <f t="shared" si="5"/>
        <v>12.65</v>
      </c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</row>
    <row r="32" spans="1:71" s="3" customFormat="1" x14ac:dyDescent="0.25">
      <c r="A32" s="143"/>
      <c r="B32" s="176"/>
      <c r="C32" s="35"/>
      <c r="D32" s="66" t="s">
        <v>53</v>
      </c>
      <c r="E32" s="35">
        <v>9</v>
      </c>
      <c r="F32" s="35">
        <v>1.3</v>
      </c>
      <c r="G32" s="43">
        <v>1</v>
      </c>
      <c r="H32" s="35"/>
      <c r="I32" s="35">
        <f t="shared" si="0"/>
        <v>11.700000000000001</v>
      </c>
      <c r="J32" s="35">
        <f t="shared" si="1"/>
        <v>9</v>
      </c>
      <c r="K32" s="35">
        <f t="shared" si="2"/>
        <v>9</v>
      </c>
      <c r="L32" s="35">
        <f t="shared" si="3"/>
        <v>29.700000000000003</v>
      </c>
      <c r="M32" s="35">
        <v>1</v>
      </c>
      <c r="N32" s="35">
        <f t="shared" si="4"/>
        <v>29.700000000000003</v>
      </c>
      <c r="O32" s="36">
        <f t="shared" si="5"/>
        <v>11.700000000000001</v>
      </c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</row>
    <row r="33" spans="1:71" s="6" customFormat="1" x14ac:dyDescent="0.25">
      <c r="A33" s="143"/>
      <c r="B33" s="176"/>
      <c r="C33" s="35"/>
      <c r="D33" s="66" t="s">
        <v>55</v>
      </c>
      <c r="E33" s="35">
        <v>18.5</v>
      </c>
      <c r="F33" s="35">
        <v>0.9</v>
      </c>
      <c r="G33" s="43">
        <v>0.8</v>
      </c>
      <c r="H33" s="35"/>
      <c r="I33" s="35">
        <f t="shared" si="0"/>
        <v>16.650000000000002</v>
      </c>
      <c r="J33" s="35">
        <f t="shared" si="1"/>
        <v>14.8</v>
      </c>
      <c r="K33" s="35">
        <f t="shared" si="2"/>
        <v>14.8</v>
      </c>
      <c r="L33" s="35">
        <f t="shared" si="3"/>
        <v>46.25</v>
      </c>
      <c r="M33" s="35">
        <v>1</v>
      </c>
      <c r="N33" s="35">
        <f t="shared" si="4"/>
        <v>46.25</v>
      </c>
      <c r="O33" s="36">
        <f t="shared" si="5"/>
        <v>16.650000000000002</v>
      </c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</row>
    <row r="34" spans="1:71" s="3" customFormat="1" x14ac:dyDescent="0.25">
      <c r="A34" s="143"/>
      <c r="B34" s="176"/>
      <c r="C34" s="35"/>
      <c r="D34" s="66" t="s">
        <v>13</v>
      </c>
      <c r="E34" s="35">
        <v>32</v>
      </c>
      <c r="F34" s="35">
        <v>1</v>
      </c>
      <c r="G34" s="43">
        <v>0.9</v>
      </c>
      <c r="H34" s="35"/>
      <c r="I34" s="35">
        <f t="shared" si="0"/>
        <v>32</v>
      </c>
      <c r="J34" s="35">
        <f t="shared" si="1"/>
        <v>28.8</v>
      </c>
      <c r="K34" s="35">
        <f t="shared" si="2"/>
        <v>28.8</v>
      </c>
      <c r="L34" s="35">
        <f t="shared" si="3"/>
        <v>89.6</v>
      </c>
      <c r="M34" s="35">
        <v>3</v>
      </c>
      <c r="N34" s="35">
        <f t="shared" si="4"/>
        <v>268.79999999999995</v>
      </c>
      <c r="O34" s="36">
        <f t="shared" si="5"/>
        <v>32</v>
      </c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</row>
    <row r="35" spans="1:71" s="4" customFormat="1" x14ac:dyDescent="0.25">
      <c r="A35" s="143"/>
      <c r="B35" s="176"/>
      <c r="C35" s="35"/>
      <c r="D35" s="66" t="s">
        <v>57</v>
      </c>
      <c r="E35" s="35">
        <v>11.5</v>
      </c>
      <c r="F35" s="35">
        <v>1.2</v>
      </c>
      <c r="G35" s="43">
        <v>1.7</v>
      </c>
      <c r="H35" s="35"/>
      <c r="I35" s="35">
        <f t="shared" si="0"/>
        <v>13.799999999999999</v>
      </c>
      <c r="J35" s="35">
        <f t="shared" si="1"/>
        <v>19.55</v>
      </c>
      <c r="K35" s="35">
        <f t="shared" si="2"/>
        <v>19.55</v>
      </c>
      <c r="L35" s="35">
        <f t="shared" si="3"/>
        <v>52.9</v>
      </c>
      <c r="M35" s="35">
        <v>2</v>
      </c>
      <c r="N35" s="35">
        <f t="shared" si="4"/>
        <v>105.8</v>
      </c>
      <c r="O35" s="36">
        <f t="shared" si="5"/>
        <v>13.799999999999999</v>
      </c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</row>
    <row r="36" spans="1:71" s="3" customFormat="1" x14ac:dyDescent="0.25">
      <c r="A36" s="143"/>
      <c r="B36" s="176"/>
      <c r="C36" s="35"/>
      <c r="D36" s="66" t="s">
        <v>51</v>
      </c>
      <c r="E36" s="35">
        <v>5</v>
      </c>
      <c r="F36" s="35">
        <v>0.5</v>
      </c>
      <c r="G36" s="43">
        <v>1</v>
      </c>
      <c r="H36" s="35"/>
      <c r="I36" s="35">
        <f t="shared" si="0"/>
        <v>2.5</v>
      </c>
      <c r="J36" s="35">
        <f t="shared" si="1"/>
        <v>5</v>
      </c>
      <c r="K36" s="35">
        <f t="shared" si="2"/>
        <v>5</v>
      </c>
      <c r="L36" s="35">
        <f t="shared" si="3"/>
        <v>12.5</v>
      </c>
      <c r="M36" s="35">
        <v>1</v>
      </c>
      <c r="N36" s="35">
        <f t="shared" si="4"/>
        <v>12.5</v>
      </c>
      <c r="O36" s="36">
        <f t="shared" si="5"/>
        <v>2.5</v>
      </c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</row>
    <row r="37" spans="1:71" s="6" customFormat="1" x14ac:dyDescent="0.25">
      <c r="A37" s="143"/>
      <c r="B37" s="176"/>
      <c r="C37" s="35"/>
      <c r="D37" s="66" t="s">
        <v>51</v>
      </c>
      <c r="E37" s="35">
        <v>23</v>
      </c>
      <c r="F37" s="35">
        <v>0.5</v>
      </c>
      <c r="G37" s="43">
        <v>0.5</v>
      </c>
      <c r="H37" s="35"/>
      <c r="I37" s="35">
        <f t="shared" si="0"/>
        <v>11.5</v>
      </c>
      <c r="J37" s="35">
        <f t="shared" si="1"/>
        <v>11.5</v>
      </c>
      <c r="K37" s="35">
        <f t="shared" si="2"/>
        <v>11.5</v>
      </c>
      <c r="L37" s="35">
        <f t="shared" si="3"/>
        <v>34.5</v>
      </c>
      <c r="M37" s="35">
        <v>1</v>
      </c>
      <c r="N37" s="35">
        <f t="shared" si="4"/>
        <v>34.5</v>
      </c>
      <c r="O37" s="36">
        <f t="shared" si="5"/>
        <v>11.5</v>
      </c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</row>
    <row r="38" spans="1:71" s="3" customFormat="1" x14ac:dyDescent="0.25">
      <c r="A38" s="143"/>
      <c r="B38" s="176"/>
      <c r="C38" s="35"/>
      <c r="D38" s="66" t="s">
        <v>58</v>
      </c>
      <c r="E38" s="35">
        <v>14</v>
      </c>
      <c r="F38" s="35">
        <v>0.8</v>
      </c>
      <c r="G38" s="43">
        <v>0.9</v>
      </c>
      <c r="H38" s="35"/>
      <c r="I38" s="35">
        <f t="shared" si="0"/>
        <v>11.200000000000001</v>
      </c>
      <c r="J38" s="35">
        <f t="shared" si="1"/>
        <v>12.6</v>
      </c>
      <c r="K38" s="35">
        <f t="shared" si="2"/>
        <v>12.6</v>
      </c>
      <c r="L38" s="35">
        <f t="shared" si="3"/>
        <v>36.4</v>
      </c>
      <c r="M38" s="35">
        <v>2</v>
      </c>
      <c r="N38" s="35">
        <f t="shared" si="4"/>
        <v>72.8</v>
      </c>
      <c r="O38" s="36">
        <f t="shared" si="5"/>
        <v>11.200000000000001</v>
      </c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</row>
    <row r="39" spans="1:71" s="6" customFormat="1" x14ac:dyDescent="0.25">
      <c r="A39" s="143"/>
      <c r="B39" s="176"/>
      <c r="C39" s="35"/>
      <c r="D39" s="66" t="s">
        <v>55</v>
      </c>
      <c r="E39" s="35">
        <v>27.5</v>
      </c>
      <c r="F39" s="35">
        <v>0.5</v>
      </c>
      <c r="G39" s="43">
        <v>0.5</v>
      </c>
      <c r="H39" s="35"/>
      <c r="I39" s="35">
        <f t="shared" si="0"/>
        <v>13.75</v>
      </c>
      <c r="J39" s="35">
        <f t="shared" si="1"/>
        <v>13.75</v>
      </c>
      <c r="K39" s="35">
        <f t="shared" si="2"/>
        <v>13.75</v>
      </c>
      <c r="L39" s="35">
        <f t="shared" si="3"/>
        <v>41.25</v>
      </c>
      <c r="M39" s="35">
        <v>2</v>
      </c>
      <c r="N39" s="35">
        <f t="shared" si="4"/>
        <v>82.5</v>
      </c>
      <c r="O39" s="36">
        <f t="shared" si="5"/>
        <v>13.75</v>
      </c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</row>
    <row r="40" spans="1:71" s="3" customFormat="1" x14ac:dyDescent="0.25">
      <c r="A40" s="143"/>
      <c r="B40" s="176"/>
      <c r="C40" s="35"/>
      <c r="D40" s="66" t="s">
        <v>13</v>
      </c>
      <c r="E40" s="35">
        <v>5</v>
      </c>
      <c r="F40" s="35">
        <v>0.9</v>
      </c>
      <c r="G40" s="43">
        <v>0.9</v>
      </c>
      <c r="H40" s="35"/>
      <c r="I40" s="35">
        <f t="shared" si="0"/>
        <v>4.5</v>
      </c>
      <c r="J40" s="35">
        <f t="shared" si="1"/>
        <v>4.5</v>
      </c>
      <c r="K40" s="35">
        <f t="shared" si="2"/>
        <v>4.5</v>
      </c>
      <c r="L40" s="35">
        <f t="shared" si="3"/>
        <v>13.5</v>
      </c>
      <c r="M40" s="35">
        <v>3</v>
      </c>
      <c r="N40" s="35">
        <f t="shared" si="4"/>
        <v>40.5</v>
      </c>
      <c r="O40" s="36">
        <f t="shared" si="5"/>
        <v>4.5</v>
      </c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</row>
    <row r="41" spans="1:71" s="6" customFormat="1" x14ac:dyDescent="0.25">
      <c r="A41" s="143"/>
      <c r="B41" s="176"/>
      <c r="C41" s="35"/>
      <c r="D41" s="66" t="s">
        <v>58</v>
      </c>
      <c r="E41" s="35">
        <v>15</v>
      </c>
      <c r="F41" s="35">
        <v>0.8</v>
      </c>
      <c r="G41" s="43">
        <v>0.8</v>
      </c>
      <c r="H41" s="35"/>
      <c r="I41" s="35">
        <f t="shared" si="0"/>
        <v>12</v>
      </c>
      <c r="J41" s="35">
        <f t="shared" si="1"/>
        <v>12</v>
      </c>
      <c r="K41" s="35">
        <f t="shared" si="2"/>
        <v>12</v>
      </c>
      <c r="L41" s="35">
        <f t="shared" si="3"/>
        <v>36</v>
      </c>
      <c r="M41" s="35">
        <v>2</v>
      </c>
      <c r="N41" s="35">
        <f t="shared" si="4"/>
        <v>72</v>
      </c>
      <c r="O41" s="36">
        <f t="shared" si="5"/>
        <v>12</v>
      </c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</row>
    <row r="42" spans="1:71" s="6" customFormat="1" x14ac:dyDescent="0.25">
      <c r="A42" s="144"/>
      <c r="B42" s="177"/>
      <c r="C42" s="35"/>
      <c r="D42" s="66" t="s">
        <v>51</v>
      </c>
      <c r="E42" s="35">
        <v>1.5</v>
      </c>
      <c r="F42" s="35">
        <v>0.7</v>
      </c>
      <c r="G42" s="43">
        <v>0.7</v>
      </c>
      <c r="H42" s="35"/>
      <c r="I42" s="35">
        <f t="shared" si="0"/>
        <v>1.0499999999999998</v>
      </c>
      <c r="J42" s="35">
        <f t="shared" si="1"/>
        <v>1.0499999999999998</v>
      </c>
      <c r="K42" s="35">
        <f t="shared" si="2"/>
        <v>1.0499999999999998</v>
      </c>
      <c r="L42" s="35">
        <f t="shared" si="3"/>
        <v>3.1499999999999995</v>
      </c>
      <c r="M42" s="35">
        <v>1</v>
      </c>
      <c r="N42" s="35">
        <f t="shared" si="4"/>
        <v>3.1499999999999995</v>
      </c>
      <c r="O42" s="36">
        <f t="shared" si="5"/>
        <v>1.0499999999999998</v>
      </c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</row>
    <row r="43" spans="1:71" s="4" customFormat="1" x14ac:dyDescent="0.25">
      <c r="A43" s="139" t="s">
        <v>59</v>
      </c>
      <c r="B43" s="183" t="s">
        <v>252</v>
      </c>
      <c r="C43" s="22"/>
      <c r="D43" s="64" t="s">
        <v>13</v>
      </c>
      <c r="E43" s="22">
        <v>12.5</v>
      </c>
      <c r="F43" s="22">
        <v>1.1000000000000001</v>
      </c>
      <c r="G43" s="63">
        <v>2</v>
      </c>
      <c r="H43" s="22"/>
      <c r="I43" s="22">
        <f t="shared" si="0"/>
        <v>13.750000000000002</v>
      </c>
      <c r="J43" s="22">
        <f t="shared" si="1"/>
        <v>25</v>
      </c>
      <c r="K43" s="22">
        <f t="shared" si="2"/>
        <v>25</v>
      </c>
      <c r="L43" s="22">
        <f t="shared" si="3"/>
        <v>63.75</v>
      </c>
      <c r="M43" s="22">
        <v>1</v>
      </c>
      <c r="N43" s="22">
        <f t="shared" si="4"/>
        <v>63.75</v>
      </c>
      <c r="O43" s="33">
        <f t="shared" si="5"/>
        <v>13.750000000000002</v>
      </c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6" customFormat="1" x14ac:dyDescent="0.25">
      <c r="A44" s="168"/>
      <c r="B44" s="169"/>
      <c r="C44" s="22"/>
      <c r="D44" s="64" t="s">
        <v>38</v>
      </c>
      <c r="E44" s="22">
        <v>5</v>
      </c>
      <c r="F44" s="22">
        <v>0.6</v>
      </c>
      <c r="G44" s="63">
        <v>0.8</v>
      </c>
      <c r="H44" s="22"/>
      <c r="I44" s="22">
        <f t="shared" si="0"/>
        <v>3</v>
      </c>
      <c r="J44" s="22">
        <f t="shared" si="1"/>
        <v>4</v>
      </c>
      <c r="K44" s="22">
        <f t="shared" si="2"/>
        <v>4</v>
      </c>
      <c r="L44" s="22">
        <f t="shared" si="3"/>
        <v>11</v>
      </c>
      <c r="M44" s="22">
        <v>1</v>
      </c>
      <c r="N44" s="22">
        <f t="shared" si="4"/>
        <v>11</v>
      </c>
      <c r="O44" s="33">
        <f t="shared" si="5"/>
        <v>3</v>
      </c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</row>
    <row r="45" spans="1:71" s="6" customFormat="1" x14ac:dyDescent="0.25">
      <c r="A45" s="168"/>
      <c r="B45" s="169"/>
      <c r="C45" s="22"/>
      <c r="D45" s="64" t="s">
        <v>57</v>
      </c>
      <c r="E45" s="22">
        <v>6</v>
      </c>
      <c r="F45" s="22">
        <v>0.6</v>
      </c>
      <c r="G45" s="63">
        <v>0.8</v>
      </c>
      <c r="H45" s="22"/>
      <c r="I45" s="22">
        <f t="shared" si="0"/>
        <v>3.5999999999999996</v>
      </c>
      <c r="J45" s="22">
        <f t="shared" si="1"/>
        <v>4.8000000000000007</v>
      </c>
      <c r="K45" s="22">
        <f t="shared" si="2"/>
        <v>4.8000000000000007</v>
      </c>
      <c r="L45" s="22">
        <f t="shared" si="3"/>
        <v>13.200000000000001</v>
      </c>
      <c r="M45" s="22">
        <v>2</v>
      </c>
      <c r="N45" s="22">
        <f t="shared" si="4"/>
        <v>26.400000000000002</v>
      </c>
      <c r="O45" s="33">
        <f t="shared" si="5"/>
        <v>3.5999999999999996</v>
      </c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</row>
    <row r="46" spans="1:71" s="6" customFormat="1" x14ac:dyDescent="0.25">
      <c r="A46" s="168"/>
      <c r="B46" s="169"/>
      <c r="C46" s="22"/>
      <c r="D46" s="64" t="s">
        <v>55</v>
      </c>
      <c r="E46" s="22">
        <v>2.8</v>
      </c>
      <c r="F46" s="22">
        <v>1</v>
      </c>
      <c r="G46" s="63">
        <v>0.6</v>
      </c>
      <c r="H46" s="22"/>
      <c r="I46" s="22">
        <f t="shared" si="0"/>
        <v>2.8</v>
      </c>
      <c r="J46" s="22">
        <f t="shared" si="1"/>
        <v>1.68</v>
      </c>
      <c r="K46" s="22">
        <f t="shared" si="2"/>
        <v>1.68</v>
      </c>
      <c r="L46" s="22">
        <f t="shared" si="3"/>
        <v>6.16</v>
      </c>
      <c r="M46" s="22">
        <v>1</v>
      </c>
      <c r="N46" s="22">
        <f t="shared" si="4"/>
        <v>6.16</v>
      </c>
      <c r="O46" s="33">
        <f t="shared" si="5"/>
        <v>2.8</v>
      </c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 x14ac:dyDescent="0.25">
      <c r="A47" s="168"/>
      <c r="B47" s="169"/>
      <c r="C47" s="22"/>
      <c r="D47" s="64" t="s">
        <v>60</v>
      </c>
      <c r="E47" s="22">
        <v>19</v>
      </c>
      <c r="F47" s="22">
        <v>0.8</v>
      </c>
      <c r="G47" s="63">
        <v>0.5</v>
      </c>
      <c r="H47" s="22"/>
      <c r="I47" s="22">
        <f t="shared" si="0"/>
        <v>15.200000000000001</v>
      </c>
      <c r="J47" s="22">
        <f t="shared" si="1"/>
        <v>9.5</v>
      </c>
      <c r="K47" s="22">
        <f t="shared" si="2"/>
        <v>9.5</v>
      </c>
      <c r="L47" s="22">
        <f t="shared" si="3"/>
        <v>34.200000000000003</v>
      </c>
      <c r="M47" s="22">
        <v>2</v>
      </c>
      <c r="N47" s="22">
        <f t="shared" si="4"/>
        <v>68.400000000000006</v>
      </c>
      <c r="O47" s="33">
        <f t="shared" si="5"/>
        <v>15.200000000000001</v>
      </c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6" customFormat="1" x14ac:dyDescent="0.25">
      <c r="A48" s="168"/>
      <c r="B48" s="169"/>
      <c r="C48" s="22"/>
      <c r="D48" s="64" t="s">
        <v>61</v>
      </c>
      <c r="E48" s="22">
        <v>6</v>
      </c>
      <c r="F48" s="22">
        <v>0.8</v>
      </c>
      <c r="G48" s="63">
        <v>0.6</v>
      </c>
      <c r="H48" s="22"/>
      <c r="I48" s="22">
        <f t="shared" si="0"/>
        <v>4.8000000000000007</v>
      </c>
      <c r="J48" s="22">
        <f t="shared" si="1"/>
        <v>3.5999999999999996</v>
      </c>
      <c r="K48" s="22">
        <f t="shared" si="2"/>
        <v>3.5999999999999996</v>
      </c>
      <c r="L48" s="22">
        <f t="shared" si="3"/>
        <v>12</v>
      </c>
      <c r="M48" s="22">
        <v>2</v>
      </c>
      <c r="N48" s="22">
        <f t="shared" si="4"/>
        <v>24</v>
      </c>
      <c r="O48" s="33">
        <f t="shared" si="5"/>
        <v>4.8000000000000007</v>
      </c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</row>
    <row r="49" spans="1:71" s="6" customFormat="1" x14ac:dyDescent="0.25">
      <c r="A49" s="168"/>
      <c r="B49" s="169"/>
      <c r="C49" s="22"/>
      <c r="D49" s="64" t="s">
        <v>62</v>
      </c>
      <c r="E49" s="22">
        <v>30</v>
      </c>
      <c r="F49" s="22">
        <v>0.8</v>
      </c>
      <c r="G49" s="63">
        <v>0.6</v>
      </c>
      <c r="H49" s="22"/>
      <c r="I49" s="22">
        <f t="shared" si="0"/>
        <v>24</v>
      </c>
      <c r="J49" s="22">
        <f t="shared" si="1"/>
        <v>18</v>
      </c>
      <c r="K49" s="22">
        <f t="shared" si="2"/>
        <v>18</v>
      </c>
      <c r="L49" s="22">
        <f t="shared" si="3"/>
        <v>60</v>
      </c>
      <c r="M49" s="22">
        <v>2</v>
      </c>
      <c r="N49" s="22">
        <f t="shared" si="4"/>
        <v>120</v>
      </c>
      <c r="O49" s="33">
        <f t="shared" si="5"/>
        <v>24</v>
      </c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</row>
    <row r="50" spans="1:71" s="3" customFormat="1" ht="30" x14ac:dyDescent="0.25">
      <c r="A50" s="168"/>
      <c r="B50" s="169"/>
      <c r="C50" s="22"/>
      <c r="D50" s="67" t="s">
        <v>63</v>
      </c>
      <c r="E50" s="22">
        <v>7</v>
      </c>
      <c r="F50" s="22">
        <v>5</v>
      </c>
      <c r="G50" s="63">
        <v>1</v>
      </c>
      <c r="H50" s="22"/>
      <c r="I50" s="22">
        <f t="shared" si="0"/>
        <v>35</v>
      </c>
      <c r="J50" s="22">
        <f t="shared" si="1"/>
        <v>7</v>
      </c>
      <c r="K50" s="22">
        <f t="shared" si="2"/>
        <v>7</v>
      </c>
      <c r="L50" s="22">
        <f t="shared" si="3"/>
        <v>49</v>
      </c>
      <c r="M50" s="22">
        <v>1</v>
      </c>
      <c r="N50" s="22">
        <f t="shared" si="4"/>
        <v>49</v>
      </c>
      <c r="O50" s="33">
        <f t="shared" si="5"/>
        <v>35</v>
      </c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</row>
    <row r="51" spans="1:71" s="6" customFormat="1" x14ac:dyDescent="0.25">
      <c r="A51" s="168"/>
      <c r="B51" s="169"/>
      <c r="C51" s="22"/>
      <c r="D51" s="64" t="s">
        <v>64</v>
      </c>
      <c r="E51" s="22">
        <v>20</v>
      </c>
      <c r="F51" s="22">
        <v>0.3</v>
      </c>
      <c r="G51" s="63">
        <v>2</v>
      </c>
      <c r="H51" s="22"/>
      <c r="I51" s="22">
        <f t="shared" si="0"/>
        <v>6</v>
      </c>
      <c r="J51" s="22">
        <f t="shared" si="1"/>
        <v>40</v>
      </c>
      <c r="K51" s="22">
        <f t="shared" si="2"/>
        <v>40</v>
      </c>
      <c r="L51" s="22">
        <f t="shared" si="3"/>
        <v>86</v>
      </c>
      <c r="M51" s="22">
        <v>2</v>
      </c>
      <c r="N51" s="22">
        <f t="shared" si="4"/>
        <v>172</v>
      </c>
      <c r="O51" s="33">
        <f t="shared" si="5"/>
        <v>6</v>
      </c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</row>
    <row r="52" spans="1:71" s="6" customFormat="1" x14ac:dyDescent="0.25">
      <c r="A52" s="168"/>
      <c r="B52" s="169"/>
      <c r="C52" s="22"/>
      <c r="D52" s="64" t="s">
        <v>65</v>
      </c>
      <c r="E52" s="22">
        <v>19</v>
      </c>
      <c r="F52" s="22">
        <v>3</v>
      </c>
      <c r="G52" s="63">
        <v>0.5</v>
      </c>
      <c r="H52" s="22"/>
      <c r="I52" s="22">
        <f t="shared" si="0"/>
        <v>57</v>
      </c>
      <c r="J52" s="22">
        <f t="shared" si="1"/>
        <v>9.5</v>
      </c>
      <c r="K52" s="22">
        <f t="shared" si="2"/>
        <v>9.5</v>
      </c>
      <c r="L52" s="22">
        <f t="shared" si="3"/>
        <v>76</v>
      </c>
      <c r="M52" s="22">
        <v>2</v>
      </c>
      <c r="N52" s="22">
        <f t="shared" si="4"/>
        <v>152</v>
      </c>
      <c r="O52" s="33">
        <f t="shared" si="5"/>
        <v>57</v>
      </c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</row>
    <row r="53" spans="1:71" s="3" customFormat="1" ht="45" x14ac:dyDescent="0.25">
      <c r="A53" s="168"/>
      <c r="B53" s="169"/>
      <c r="C53" s="22"/>
      <c r="D53" s="67" t="s">
        <v>66</v>
      </c>
      <c r="E53" s="22">
        <v>22</v>
      </c>
      <c r="F53" s="22">
        <v>1.8</v>
      </c>
      <c r="G53" s="63">
        <v>1</v>
      </c>
      <c r="H53" s="22"/>
      <c r="I53" s="22">
        <f t="shared" si="0"/>
        <v>39.6</v>
      </c>
      <c r="J53" s="22">
        <f t="shared" si="1"/>
        <v>22</v>
      </c>
      <c r="K53" s="22">
        <f t="shared" si="2"/>
        <v>22</v>
      </c>
      <c r="L53" s="22">
        <f t="shared" si="3"/>
        <v>83.6</v>
      </c>
      <c r="M53" s="22">
        <v>2</v>
      </c>
      <c r="N53" s="22">
        <f t="shared" si="4"/>
        <v>167.2</v>
      </c>
      <c r="O53" s="33">
        <f t="shared" si="5"/>
        <v>39.6</v>
      </c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</row>
    <row r="54" spans="1:71" s="6" customFormat="1" x14ac:dyDescent="0.25">
      <c r="A54" s="168"/>
      <c r="B54" s="169"/>
      <c r="C54" s="22"/>
      <c r="D54" s="64" t="s">
        <v>37</v>
      </c>
      <c r="E54" s="22">
        <v>17</v>
      </c>
      <c r="F54" s="22">
        <v>0.8</v>
      </c>
      <c r="G54" s="63">
        <v>0.8</v>
      </c>
      <c r="H54" s="22"/>
      <c r="I54" s="22">
        <f t="shared" si="0"/>
        <v>13.600000000000001</v>
      </c>
      <c r="J54" s="22">
        <f t="shared" si="1"/>
        <v>13.600000000000001</v>
      </c>
      <c r="K54" s="22">
        <f t="shared" si="2"/>
        <v>13.600000000000001</v>
      </c>
      <c r="L54" s="22">
        <f t="shared" si="3"/>
        <v>40.800000000000004</v>
      </c>
      <c r="M54" s="22">
        <v>2</v>
      </c>
      <c r="N54" s="22">
        <f t="shared" si="4"/>
        <v>81.600000000000009</v>
      </c>
      <c r="O54" s="33">
        <f t="shared" si="5"/>
        <v>13.600000000000001</v>
      </c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</row>
    <row r="55" spans="1:71" s="6" customFormat="1" x14ac:dyDescent="0.25">
      <c r="A55" s="168"/>
      <c r="B55" s="169"/>
      <c r="C55" s="22"/>
      <c r="D55" s="64" t="s">
        <v>57</v>
      </c>
      <c r="E55" s="22">
        <v>15.5</v>
      </c>
      <c r="F55" s="22">
        <v>1</v>
      </c>
      <c r="G55" s="63">
        <v>0.8</v>
      </c>
      <c r="H55" s="22"/>
      <c r="I55" s="22">
        <f t="shared" si="0"/>
        <v>15.5</v>
      </c>
      <c r="J55" s="22">
        <f t="shared" si="1"/>
        <v>12.4</v>
      </c>
      <c r="K55" s="22">
        <f t="shared" si="2"/>
        <v>12.4</v>
      </c>
      <c r="L55" s="22">
        <f t="shared" si="3"/>
        <v>40.299999999999997</v>
      </c>
      <c r="M55" s="22">
        <v>2</v>
      </c>
      <c r="N55" s="22">
        <f t="shared" si="4"/>
        <v>80.599999999999994</v>
      </c>
      <c r="O55" s="33">
        <f t="shared" si="5"/>
        <v>15.5</v>
      </c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</row>
    <row r="56" spans="1:71" s="6" customFormat="1" ht="30" x14ac:dyDescent="0.25">
      <c r="A56" s="168"/>
      <c r="B56" s="169"/>
      <c r="C56" s="48" t="s">
        <v>248</v>
      </c>
      <c r="D56" s="92" t="s">
        <v>107</v>
      </c>
      <c r="E56" s="22">
        <v>4</v>
      </c>
      <c r="F56" s="22">
        <v>4</v>
      </c>
      <c r="G56" s="63">
        <v>0.6</v>
      </c>
      <c r="H56" s="22"/>
      <c r="I56" s="22">
        <f t="shared" si="0"/>
        <v>16</v>
      </c>
      <c r="J56" s="22">
        <f t="shared" si="1"/>
        <v>2.4</v>
      </c>
      <c r="K56" s="22">
        <f t="shared" si="2"/>
        <v>2.4</v>
      </c>
      <c r="L56" s="22">
        <v>0</v>
      </c>
      <c r="M56" s="22">
        <v>0</v>
      </c>
      <c r="N56" s="22">
        <f t="shared" si="4"/>
        <v>0</v>
      </c>
      <c r="O56" s="33">
        <f t="shared" si="5"/>
        <v>16</v>
      </c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</row>
    <row r="57" spans="1:71" s="6" customFormat="1" ht="30" x14ac:dyDescent="0.25">
      <c r="A57" s="168"/>
      <c r="B57" s="169"/>
      <c r="C57" s="48" t="s">
        <v>67</v>
      </c>
      <c r="D57" s="92" t="s">
        <v>107</v>
      </c>
      <c r="E57" s="22">
        <v>5</v>
      </c>
      <c r="F57" s="22">
        <v>4</v>
      </c>
      <c r="G57" s="63">
        <v>0.6</v>
      </c>
      <c r="H57" s="22"/>
      <c r="I57" s="22">
        <f t="shared" si="0"/>
        <v>20</v>
      </c>
      <c r="J57" s="22">
        <f t="shared" si="1"/>
        <v>3</v>
      </c>
      <c r="K57" s="22">
        <f t="shared" si="2"/>
        <v>3</v>
      </c>
      <c r="L57" s="22">
        <v>0</v>
      </c>
      <c r="M57" s="22">
        <v>0</v>
      </c>
      <c r="N57" s="22">
        <f t="shared" si="4"/>
        <v>0</v>
      </c>
      <c r="O57" s="33">
        <f t="shared" si="5"/>
        <v>20</v>
      </c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</row>
    <row r="58" spans="1:71" s="6" customFormat="1" x14ac:dyDescent="0.25">
      <c r="A58" s="168"/>
      <c r="B58" s="169"/>
      <c r="C58" s="22"/>
      <c r="D58" s="64" t="s">
        <v>60</v>
      </c>
      <c r="E58" s="22">
        <v>53</v>
      </c>
      <c r="F58" s="22">
        <v>1.6</v>
      </c>
      <c r="G58" s="63">
        <v>0.5</v>
      </c>
      <c r="H58" s="22"/>
      <c r="I58" s="22">
        <f t="shared" si="0"/>
        <v>84.800000000000011</v>
      </c>
      <c r="J58" s="22">
        <f t="shared" si="1"/>
        <v>26.5</v>
      </c>
      <c r="K58" s="22">
        <f t="shared" si="2"/>
        <v>26.5</v>
      </c>
      <c r="L58" s="22">
        <f t="shared" si="3"/>
        <v>137.80000000000001</v>
      </c>
      <c r="M58" s="22">
        <v>2</v>
      </c>
      <c r="N58" s="22">
        <f t="shared" si="4"/>
        <v>275.60000000000002</v>
      </c>
      <c r="O58" s="33">
        <f t="shared" si="5"/>
        <v>84.800000000000011</v>
      </c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</row>
    <row r="59" spans="1:71" s="6" customFormat="1" x14ac:dyDescent="0.25">
      <c r="A59" s="168"/>
      <c r="B59" s="169"/>
      <c r="C59" s="22"/>
      <c r="D59" s="64" t="s">
        <v>60</v>
      </c>
      <c r="E59" s="22">
        <v>70</v>
      </c>
      <c r="F59" s="22">
        <v>1.2</v>
      </c>
      <c r="G59" s="63">
        <v>0.5</v>
      </c>
      <c r="H59" s="22"/>
      <c r="I59" s="22">
        <f t="shared" si="0"/>
        <v>84</v>
      </c>
      <c r="J59" s="22">
        <f t="shared" si="1"/>
        <v>35</v>
      </c>
      <c r="K59" s="22">
        <f t="shared" si="2"/>
        <v>35</v>
      </c>
      <c r="L59" s="22">
        <f t="shared" si="3"/>
        <v>154</v>
      </c>
      <c r="M59" s="22">
        <v>2</v>
      </c>
      <c r="N59" s="22">
        <f t="shared" si="4"/>
        <v>308</v>
      </c>
      <c r="O59" s="33">
        <f t="shared" si="5"/>
        <v>84</v>
      </c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</row>
    <row r="60" spans="1:71" s="3" customFormat="1" ht="30" x14ac:dyDescent="0.25">
      <c r="A60" s="168"/>
      <c r="B60" s="169"/>
      <c r="C60" s="48" t="s">
        <v>246</v>
      </c>
      <c r="D60" s="92" t="s">
        <v>107</v>
      </c>
      <c r="E60" s="22">
        <v>21</v>
      </c>
      <c r="F60" s="22">
        <v>2.5</v>
      </c>
      <c r="G60" s="63">
        <v>1.5</v>
      </c>
      <c r="H60" s="22"/>
      <c r="I60" s="22">
        <f t="shared" si="0"/>
        <v>52.5</v>
      </c>
      <c r="J60" s="22">
        <f t="shared" si="1"/>
        <v>31.5</v>
      </c>
      <c r="K60" s="22">
        <f t="shared" si="2"/>
        <v>31.5</v>
      </c>
      <c r="L60" s="22">
        <v>0</v>
      </c>
      <c r="M60" s="22">
        <v>0</v>
      </c>
      <c r="N60" s="22">
        <f t="shared" si="4"/>
        <v>0</v>
      </c>
      <c r="O60" s="33">
        <f t="shared" si="5"/>
        <v>52.5</v>
      </c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</row>
    <row r="61" spans="1:71" s="3" customFormat="1" x14ac:dyDescent="0.25">
      <c r="A61" s="121"/>
      <c r="B61" s="184"/>
      <c r="C61" s="22"/>
      <c r="D61" s="68" t="s">
        <v>68</v>
      </c>
      <c r="E61" s="22">
        <v>70</v>
      </c>
      <c r="F61" s="22">
        <v>1.3</v>
      </c>
      <c r="G61" s="63">
        <v>1.3</v>
      </c>
      <c r="H61" s="22"/>
      <c r="I61" s="22">
        <f t="shared" si="0"/>
        <v>91</v>
      </c>
      <c r="J61" s="22">
        <f t="shared" si="1"/>
        <v>91</v>
      </c>
      <c r="K61" s="22">
        <f t="shared" si="2"/>
        <v>91</v>
      </c>
      <c r="L61" s="22">
        <f t="shared" si="3"/>
        <v>273</v>
      </c>
      <c r="M61" s="22">
        <v>1</v>
      </c>
      <c r="N61" s="22">
        <f t="shared" si="4"/>
        <v>273</v>
      </c>
      <c r="O61" s="33">
        <f t="shared" si="5"/>
        <v>91</v>
      </c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</row>
    <row r="62" spans="1:71" s="4" customFormat="1" x14ac:dyDescent="0.25">
      <c r="A62" s="178" t="s">
        <v>238</v>
      </c>
      <c r="B62" s="172" t="s">
        <v>261</v>
      </c>
      <c r="C62" s="35"/>
      <c r="D62" s="69" t="s">
        <v>13</v>
      </c>
      <c r="E62" s="35">
        <v>50</v>
      </c>
      <c r="F62" s="35">
        <v>1</v>
      </c>
      <c r="G62" s="43">
        <v>2.4</v>
      </c>
      <c r="H62" s="35"/>
      <c r="I62" s="35">
        <f t="shared" si="0"/>
        <v>50</v>
      </c>
      <c r="J62" s="35">
        <f t="shared" si="1"/>
        <v>120</v>
      </c>
      <c r="K62" s="35">
        <f t="shared" si="2"/>
        <v>120</v>
      </c>
      <c r="L62" s="35">
        <f t="shared" si="3"/>
        <v>290</v>
      </c>
      <c r="M62" s="35">
        <v>2</v>
      </c>
      <c r="N62" s="35">
        <f t="shared" si="4"/>
        <v>580</v>
      </c>
      <c r="O62" s="36">
        <f t="shared" si="5"/>
        <v>50</v>
      </c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</row>
    <row r="63" spans="1:71" s="3" customFormat="1" x14ac:dyDescent="0.25">
      <c r="A63" s="179"/>
      <c r="B63" s="185"/>
      <c r="C63" s="35"/>
      <c r="D63" s="69" t="s">
        <v>69</v>
      </c>
      <c r="E63" s="35">
        <v>4</v>
      </c>
      <c r="F63" s="35">
        <v>0.6</v>
      </c>
      <c r="G63" s="43">
        <v>1</v>
      </c>
      <c r="H63" s="35"/>
      <c r="I63" s="35">
        <f t="shared" si="0"/>
        <v>2.4</v>
      </c>
      <c r="J63" s="35">
        <f t="shared" si="1"/>
        <v>4</v>
      </c>
      <c r="K63" s="35">
        <f t="shared" si="2"/>
        <v>4</v>
      </c>
      <c r="L63" s="35">
        <f t="shared" si="3"/>
        <v>10.4</v>
      </c>
      <c r="M63" s="35">
        <v>1</v>
      </c>
      <c r="N63" s="35">
        <f t="shared" si="4"/>
        <v>10.4</v>
      </c>
      <c r="O63" s="36">
        <f t="shared" si="5"/>
        <v>2.4</v>
      </c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</row>
    <row r="64" spans="1:71" s="3" customFormat="1" x14ac:dyDescent="0.25">
      <c r="A64" s="179"/>
      <c r="B64" s="185"/>
      <c r="C64" s="35"/>
      <c r="D64" s="66" t="s">
        <v>25</v>
      </c>
      <c r="E64" s="35">
        <v>4</v>
      </c>
      <c r="F64" s="35">
        <v>0.6</v>
      </c>
      <c r="G64" s="43">
        <v>1.3</v>
      </c>
      <c r="H64" s="35"/>
      <c r="I64" s="35">
        <f t="shared" si="0"/>
        <v>2.4</v>
      </c>
      <c r="J64" s="35">
        <f t="shared" si="1"/>
        <v>5.2</v>
      </c>
      <c r="K64" s="35">
        <f t="shared" si="2"/>
        <v>5.2</v>
      </c>
      <c r="L64" s="35">
        <f t="shared" si="3"/>
        <v>12.8</v>
      </c>
      <c r="M64" s="35">
        <v>1</v>
      </c>
      <c r="N64" s="35">
        <f t="shared" si="4"/>
        <v>12.8</v>
      </c>
      <c r="O64" s="36">
        <f t="shared" si="5"/>
        <v>2.4</v>
      </c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</row>
    <row r="65" spans="1:71" s="3" customFormat="1" x14ac:dyDescent="0.25">
      <c r="A65" s="179"/>
      <c r="B65" s="185"/>
      <c r="C65" s="35"/>
      <c r="D65" s="66" t="s">
        <v>70</v>
      </c>
      <c r="E65" s="35">
        <v>4</v>
      </c>
      <c r="F65" s="35">
        <v>0.6</v>
      </c>
      <c r="G65" s="43">
        <v>1</v>
      </c>
      <c r="H65" s="35"/>
      <c r="I65" s="35">
        <f t="shared" si="0"/>
        <v>2.4</v>
      </c>
      <c r="J65" s="35">
        <f t="shared" si="1"/>
        <v>4</v>
      </c>
      <c r="K65" s="35">
        <f t="shared" si="2"/>
        <v>4</v>
      </c>
      <c r="L65" s="35">
        <f t="shared" si="3"/>
        <v>10.4</v>
      </c>
      <c r="M65" s="35">
        <v>1</v>
      </c>
      <c r="N65" s="35">
        <f t="shared" si="4"/>
        <v>10.4</v>
      </c>
      <c r="O65" s="36">
        <f t="shared" si="5"/>
        <v>2.4</v>
      </c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</row>
    <row r="66" spans="1:71" s="4" customFormat="1" x14ac:dyDescent="0.25">
      <c r="A66" s="179"/>
      <c r="B66" s="185"/>
      <c r="C66" s="35"/>
      <c r="D66" s="66" t="s">
        <v>58</v>
      </c>
      <c r="E66" s="35">
        <v>3</v>
      </c>
      <c r="F66" s="35">
        <v>1.1000000000000001</v>
      </c>
      <c r="G66" s="43">
        <v>1.7</v>
      </c>
      <c r="H66" s="35"/>
      <c r="I66" s="35">
        <f t="shared" si="0"/>
        <v>3.3000000000000003</v>
      </c>
      <c r="J66" s="35">
        <f t="shared" si="1"/>
        <v>5.0999999999999996</v>
      </c>
      <c r="K66" s="35">
        <f t="shared" si="2"/>
        <v>5.0999999999999996</v>
      </c>
      <c r="L66" s="35">
        <f t="shared" si="3"/>
        <v>13.5</v>
      </c>
      <c r="M66" s="35">
        <v>1</v>
      </c>
      <c r="N66" s="35">
        <f t="shared" si="4"/>
        <v>13.5</v>
      </c>
      <c r="O66" s="36">
        <f t="shared" si="5"/>
        <v>3.3000000000000003</v>
      </c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</row>
    <row r="67" spans="1:71" s="4" customFormat="1" x14ac:dyDescent="0.25">
      <c r="A67" s="179"/>
      <c r="B67" s="185"/>
      <c r="C67" s="35"/>
      <c r="D67" s="66" t="s">
        <v>53</v>
      </c>
      <c r="E67" s="35">
        <v>8</v>
      </c>
      <c r="F67" s="35">
        <v>1.5</v>
      </c>
      <c r="G67" s="43">
        <v>1.6</v>
      </c>
      <c r="H67" s="35"/>
      <c r="I67" s="35">
        <f t="shared" si="0"/>
        <v>12</v>
      </c>
      <c r="J67" s="35">
        <f t="shared" si="1"/>
        <v>12.8</v>
      </c>
      <c r="K67" s="35">
        <f t="shared" si="2"/>
        <v>12.8</v>
      </c>
      <c r="L67" s="35">
        <f t="shared" si="3"/>
        <v>37.6</v>
      </c>
      <c r="M67" s="35">
        <v>1</v>
      </c>
      <c r="N67" s="35">
        <f t="shared" si="4"/>
        <v>37.6</v>
      </c>
      <c r="O67" s="36">
        <f t="shared" si="5"/>
        <v>12</v>
      </c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</row>
    <row r="68" spans="1:71" s="4" customFormat="1" ht="45" x14ac:dyDescent="0.25">
      <c r="A68" s="179"/>
      <c r="B68" s="185"/>
      <c r="C68" s="35"/>
      <c r="D68" s="65" t="s">
        <v>71</v>
      </c>
      <c r="E68" s="35">
        <v>41</v>
      </c>
      <c r="F68" s="35">
        <v>1.5</v>
      </c>
      <c r="G68" s="43">
        <v>1.6</v>
      </c>
      <c r="H68" s="35" t="s">
        <v>72</v>
      </c>
      <c r="I68" s="35">
        <f t="shared" si="0"/>
        <v>61.5</v>
      </c>
      <c r="J68" s="35">
        <f t="shared" si="1"/>
        <v>65.600000000000009</v>
      </c>
      <c r="K68" s="35">
        <f t="shared" si="2"/>
        <v>65.600000000000009</v>
      </c>
      <c r="L68" s="35">
        <f t="shared" si="3"/>
        <v>192.70000000000002</v>
      </c>
      <c r="M68" s="35">
        <v>1</v>
      </c>
      <c r="N68" s="35">
        <f t="shared" si="4"/>
        <v>192.70000000000002</v>
      </c>
      <c r="O68" s="36">
        <f t="shared" si="5"/>
        <v>61.5</v>
      </c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</row>
    <row r="69" spans="1:71" s="6" customFormat="1" x14ac:dyDescent="0.25">
      <c r="A69" s="179"/>
      <c r="B69" s="185"/>
      <c r="C69" s="35"/>
      <c r="D69" s="66" t="s">
        <v>62</v>
      </c>
      <c r="E69" s="35">
        <v>21</v>
      </c>
      <c r="F69" s="35">
        <v>1.5</v>
      </c>
      <c r="G69" s="43">
        <v>0.8</v>
      </c>
      <c r="H69" s="35"/>
      <c r="I69" s="35">
        <f t="shared" si="0"/>
        <v>31.5</v>
      </c>
      <c r="J69" s="35">
        <f t="shared" si="1"/>
        <v>16.8</v>
      </c>
      <c r="K69" s="35">
        <f t="shared" si="2"/>
        <v>16.8</v>
      </c>
      <c r="L69" s="35">
        <f t="shared" si="3"/>
        <v>65.099999999999994</v>
      </c>
      <c r="M69" s="35">
        <v>2</v>
      </c>
      <c r="N69" s="35">
        <f t="shared" si="4"/>
        <v>130.19999999999999</v>
      </c>
      <c r="O69" s="36">
        <f t="shared" si="5"/>
        <v>31.5</v>
      </c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</row>
    <row r="70" spans="1:71" s="6" customFormat="1" x14ac:dyDescent="0.25">
      <c r="A70" s="179"/>
      <c r="B70" s="185"/>
      <c r="C70" s="35"/>
      <c r="D70" s="66" t="s">
        <v>51</v>
      </c>
      <c r="E70" s="35">
        <v>34</v>
      </c>
      <c r="F70" s="35">
        <v>0.8</v>
      </c>
      <c r="G70" s="43">
        <v>0.8</v>
      </c>
      <c r="H70" s="35"/>
      <c r="I70" s="35">
        <f t="shared" si="0"/>
        <v>27.200000000000003</v>
      </c>
      <c r="J70" s="35">
        <f t="shared" si="1"/>
        <v>27.200000000000003</v>
      </c>
      <c r="K70" s="35">
        <f t="shared" si="2"/>
        <v>27.200000000000003</v>
      </c>
      <c r="L70" s="35">
        <f t="shared" si="3"/>
        <v>81.600000000000009</v>
      </c>
      <c r="M70" s="35">
        <v>1</v>
      </c>
      <c r="N70" s="35">
        <f t="shared" si="4"/>
        <v>81.600000000000009</v>
      </c>
      <c r="O70" s="36">
        <f t="shared" si="5"/>
        <v>27.200000000000003</v>
      </c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</row>
    <row r="71" spans="1:71" s="3" customFormat="1" x14ac:dyDescent="0.25">
      <c r="A71" s="179"/>
      <c r="B71" s="185"/>
      <c r="C71" s="35"/>
      <c r="D71" s="66" t="s">
        <v>73</v>
      </c>
      <c r="E71" s="35">
        <v>40</v>
      </c>
      <c r="F71" s="35">
        <v>1.5</v>
      </c>
      <c r="G71" s="43">
        <v>1.2</v>
      </c>
      <c r="H71" s="35"/>
      <c r="I71" s="35">
        <f t="shared" si="0"/>
        <v>60</v>
      </c>
      <c r="J71" s="35">
        <f t="shared" si="1"/>
        <v>48</v>
      </c>
      <c r="K71" s="35">
        <f t="shared" si="2"/>
        <v>48</v>
      </c>
      <c r="L71" s="35">
        <f t="shared" si="3"/>
        <v>156</v>
      </c>
      <c r="M71" s="35">
        <v>1</v>
      </c>
      <c r="N71" s="35">
        <f t="shared" si="4"/>
        <v>156</v>
      </c>
      <c r="O71" s="36">
        <f t="shared" si="5"/>
        <v>60</v>
      </c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</row>
    <row r="72" spans="1:71" s="6" customFormat="1" x14ac:dyDescent="0.25">
      <c r="A72" s="179"/>
      <c r="B72" s="185"/>
      <c r="C72" s="35"/>
      <c r="D72" s="66" t="s">
        <v>37</v>
      </c>
      <c r="E72" s="35">
        <v>30</v>
      </c>
      <c r="F72" s="35">
        <v>0.8</v>
      </c>
      <c r="G72" s="43">
        <v>0.8</v>
      </c>
      <c r="H72" s="35"/>
      <c r="I72" s="35">
        <f t="shared" si="0"/>
        <v>24</v>
      </c>
      <c r="J72" s="35">
        <f t="shared" si="1"/>
        <v>24</v>
      </c>
      <c r="K72" s="35">
        <f t="shared" si="2"/>
        <v>24</v>
      </c>
      <c r="L72" s="35">
        <f t="shared" si="3"/>
        <v>72</v>
      </c>
      <c r="M72" s="35">
        <v>2</v>
      </c>
      <c r="N72" s="35">
        <f t="shared" si="4"/>
        <v>144</v>
      </c>
      <c r="O72" s="36">
        <f t="shared" si="5"/>
        <v>24</v>
      </c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</row>
    <row r="73" spans="1:71" s="3" customFormat="1" ht="15.75" thickBot="1" x14ac:dyDescent="0.3">
      <c r="A73" s="180"/>
      <c r="B73" s="186"/>
      <c r="C73" s="38"/>
      <c r="D73" s="70" t="s">
        <v>74</v>
      </c>
      <c r="E73" s="38">
        <v>7.5</v>
      </c>
      <c r="F73" s="38">
        <v>1.2</v>
      </c>
      <c r="G73" s="71">
        <v>1.2</v>
      </c>
      <c r="H73" s="38"/>
      <c r="I73" s="38">
        <f t="shared" si="0"/>
        <v>9</v>
      </c>
      <c r="J73" s="38">
        <f t="shared" si="1"/>
        <v>9</v>
      </c>
      <c r="K73" s="38">
        <f t="shared" si="2"/>
        <v>9</v>
      </c>
      <c r="L73" s="38">
        <f t="shared" si="3"/>
        <v>27</v>
      </c>
      <c r="M73" s="38">
        <v>1</v>
      </c>
      <c r="N73" s="38">
        <f t="shared" si="4"/>
        <v>27</v>
      </c>
      <c r="O73" s="39">
        <f t="shared" si="5"/>
        <v>9</v>
      </c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</row>
    <row r="74" spans="1:71" s="2" customFormat="1" ht="16.5" thickBot="1" x14ac:dyDescent="0.3">
      <c r="A74" s="86"/>
      <c r="B74" s="87"/>
      <c r="C74" s="87"/>
      <c r="D74" s="88" t="s">
        <v>102</v>
      </c>
      <c r="E74" s="87">
        <f>SUM(E4:E73)</f>
        <v>1603.3</v>
      </c>
      <c r="F74" s="87"/>
      <c r="G74" s="87"/>
      <c r="H74" s="87"/>
      <c r="I74" s="87"/>
      <c r="J74" s="87"/>
      <c r="K74" s="87"/>
      <c r="L74" s="87">
        <f>SUM(L4:L73)</f>
        <v>4966.8100000000004</v>
      </c>
      <c r="M74" s="87"/>
      <c r="N74" s="89">
        <f>SUM(N4:N73)</f>
        <v>8475.1099999999988</v>
      </c>
      <c r="O74" s="90">
        <f>SUM(O4:O73)</f>
        <v>1845.9499999999998</v>
      </c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3"/>
      <c r="BJ74" s="54"/>
      <c r="BK74" s="54"/>
      <c r="BL74" s="54"/>
      <c r="BM74" s="54"/>
      <c r="BN74" s="54"/>
      <c r="BO74" s="54"/>
      <c r="BP74" s="54"/>
      <c r="BQ74" s="54"/>
      <c r="BR74" s="54"/>
      <c r="BS74" s="54"/>
    </row>
    <row r="75" spans="1:71" s="5" customFormat="1" ht="15.75" thickBot="1" x14ac:dyDescent="0.3">
      <c r="A75" s="110"/>
      <c r="B75" s="89"/>
      <c r="C75" s="89"/>
      <c r="D75" s="111" t="s">
        <v>123</v>
      </c>
      <c r="E75" s="89"/>
      <c r="F75" s="89"/>
      <c r="G75" s="112"/>
      <c r="H75" s="89"/>
      <c r="I75" s="89"/>
      <c r="J75" s="89"/>
      <c r="K75" s="89"/>
      <c r="L75" s="89"/>
      <c r="M75" s="89"/>
      <c r="N75" s="113">
        <f>N72+N70+N69+N59+N58+N55+N54+N52+N51+N49+N48+N47+N46+N45+N44+N42+N41+N39+N37+N33+N25+N24+N23+N19+N17+N9+N8+N5+N12</f>
        <v>3380.1600000000003</v>
      </c>
      <c r="O75" s="114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</row>
    <row r="76" spans="1:71" s="3" customFormat="1" ht="15.75" thickBot="1" x14ac:dyDescent="0.3">
      <c r="A76" s="115"/>
      <c r="B76" s="113"/>
      <c r="C76" s="113"/>
      <c r="D76" s="116" t="s">
        <v>124</v>
      </c>
      <c r="E76" s="113"/>
      <c r="F76" s="113"/>
      <c r="G76" s="117"/>
      <c r="H76" s="113"/>
      <c r="I76" s="113"/>
      <c r="J76" s="113"/>
      <c r="K76" s="113"/>
      <c r="L76" s="113"/>
      <c r="M76" s="113"/>
      <c r="N76" s="113">
        <f>N73+N71+N65+N64+N63+N61+N53+N50+N40+N38+N36+N34+N32+N31+N30+N29+N28+N27+N26+N22+N21+N20+N18+N14+N13+N10+N4+N15</f>
        <v>3507.6000000000004</v>
      </c>
      <c r="O76" s="118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</row>
    <row r="77" spans="1:71" s="4" customFormat="1" ht="15.75" thickBot="1" x14ac:dyDescent="0.3">
      <c r="A77" s="115"/>
      <c r="B77" s="113"/>
      <c r="C77" s="113"/>
      <c r="D77" s="116" t="s">
        <v>125</v>
      </c>
      <c r="E77" s="113"/>
      <c r="F77" s="113"/>
      <c r="G77" s="117"/>
      <c r="H77" s="113"/>
      <c r="I77" s="113"/>
      <c r="J77" s="113"/>
      <c r="K77" s="113"/>
      <c r="L77" s="113"/>
      <c r="M77" s="113"/>
      <c r="N77" s="113">
        <f>N68+N67+N66+N62+N43+N35+N7+N6+N11+N16</f>
        <v>1587.3499999999997</v>
      </c>
      <c r="O77" s="118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</row>
    <row r="78" spans="1:71" x14ac:dyDescent="0.25"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</row>
    <row r="79" spans="1:71" x14ac:dyDescent="0.25"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</row>
  </sheetData>
  <mergeCells count="16">
    <mergeCell ref="B26:B42"/>
    <mergeCell ref="A26:A42"/>
    <mergeCell ref="A62:A73"/>
    <mergeCell ref="A15:A16"/>
    <mergeCell ref="B43:B61"/>
    <mergeCell ref="A43:A60"/>
    <mergeCell ref="B62:B73"/>
    <mergeCell ref="B15:B16"/>
    <mergeCell ref="B19:B24"/>
    <mergeCell ref="I3:K3"/>
    <mergeCell ref="D2:O2"/>
    <mergeCell ref="A19:A24"/>
    <mergeCell ref="A11:A14"/>
    <mergeCell ref="A4:A10"/>
    <mergeCell ref="B4:B10"/>
    <mergeCell ref="B11:B14"/>
  </mergeCells>
  <pageMargins left="0.7" right="0.7" top="0.78740157499999996" bottom="0.78740157499999996" header="0.3" footer="0.3"/>
  <pageSetup paperSize="9" scale="47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4A195-3A90-4AD9-8F49-1A0B74E7C6FC}">
  <dimension ref="A1:L13"/>
  <sheetViews>
    <sheetView tabSelected="1" view="pageBreakPreview" zoomScale="60" zoomScaleNormal="100" workbookViewId="0">
      <pane xSplit="1" topLeftCell="B1" activePane="topRight" state="frozen"/>
      <selection pane="topRight" activeCell="C23" sqref="C23"/>
    </sheetView>
  </sheetViews>
  <sheetFormatPr defaultRowHeight="15" x14ac:dyDescent="0.25"/>
  <cols>
    <col min="1" max="1" width="22.85546875" customWidth="1"/>
    <col min="2" max="2" width="11" customWidth="1"/>
    <col min="3" max="3" width="36.5703125" customWidth="1"/>
    <col min="7" max="7" width="9.140625" customWidth="1"/>
    <col min="11" max="11" width="10.140625" customWidth="1"/>
    <col min="12" max="12" width="12.42578125" customWidth="1"/>
  </cols>
  <sheetData>
    <row r="1" spans="1:12" ht="15.75" thickBot="1" x14ac:dyDescent="0.3"/>
    <row r="2" spans="1:12" ht="21.75" thickBot="1" x14ac:dyDescent="0.4">
      <c r="A2" s="132" t="s">
        <v>281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4"/>
    </row>
    <row r="3" spans="1:12" s="1" customFormat="1" ht="30.75" thickBot="1" x14ac:dyDescent="0.3">
      <c r="A3" s="14" t="s">
        <v>0</v>
      </c>
      <c r="B3" s="15" t="s">
        <v>1</v>
      </c>
      <c r="C3" s="14" t="s">
        <v>87</v>
      </c>
      <c r="D3" s="16" t="s">
        <v>85</v>
      </c>
      <c r="E3" s="15" t="s">
        <v>33</v>
      </c>
      <c r="F3" s="14" t="s">
        <v>86</v>
      </c>
      <c r="G3" s="15" t="s">
        <v>6</v>
      </c>
      <c r="H3" s="15" t="s">
        <v>7</v>
      </c>
      <c r="I3" s="17" t="s">
        <v>99</v>
      </c>
      <c r="J3" s="17" t="s">
        <v>100</v>
      </c>
      <c r="K3" s="17" t="s">
        <v>95</v>
      </c>
      <c r="L3" s="15" t="s">
        <v>101</v>
      </c>
    </row>
    <row r="4" spans="1:12" x14ac:dyDescent="0.25">
      <c r="A4" s="72"/>
      <c r="B4" s="188" t="s">
        <v>262</v>
      </c>
      <c r="C4" s="31" t="s">
        <v>88</v>
      </c>
      <c r="D4" s="31">
        <v>4</v>
      </c>
      <c r="E4" s="31">
        <v>1</v>
      </c>
      <c r="F4" s="31">
        <f>D4*E4</f>
        <v>4</v>
      </c>
      <c r="G4" s="31"/>
      <c r="H4" s="31"/>
      <c r="I4" s="31">
        <v>5</v>
      </c>
      <c r="J4" s="31">
        <v>2</v>
      </c>
      <c r="K4" s="40">
        <v>1</v>
      </c>
      <c r="L4" s="32">
        <f>K4*F4</f>
        <v>4</v>
      </c>
    </row>
    <row r="5" spans="1:12" x14ac:dyDescent="0.25">
      <c r="A5" s="74" t="s">
        <v>245</v>
      </c>
      <c r="B5" s="169"/>
      <c r="C5" s="22" t="s">
        <v>88</v>
      </c>
      <c r="D5" s="22">
        <v>5</v>
      </c>
      <c r="E5" s="22">
        <v>1.2</v>
      </c>
      <c r="F5" s="22">
        <f t="shared" ref="F5:F12" si="0">D5*E5</f>
        <v>6</v>
      </c>
      <c r="G5" s="22"/>
      <c r="H5" s="22"/>
      <c r="I5" s="22">
        <v>5</v>
      </c>
      <c r="J5" s="22">
        <v>2</v>
      </c>
      <c r="K5" s="22">
        <v>1</v>
      </c>
      <c r="L5" s="33">
        <f t="shared" ref="L5:L12" si="1">K5*F5</f>
        <v>6</v>
      </c>
    </row>
    <row r="6" spans="1:12" x14ac:dyDescent="0.25">
      <c r="A6" s="24" t="s">
        <v>89</v>
      </c>
      <c r="B6" s="169"/>
      <c r="C6" s="22" t="s">
        <v>90</v>
      </c>
      <c r="D6" s="22">
        <v>5.5</v>
      </c>
      <c r="E6" s="22">
        <v>2</v>
      </c>
      <c r="F6" s="22">
        <f t="shared" si="0"/>
        <v>11</v>
      </c>
      <c r="G6" s="22"/>
      <c r="H6" s="22"/>
      <c r="I6" s="22">
        <v>5</v>
      </c>
      <c r="J6" s="22">
        <v>2</v>
      </c>
      <c r="K6" s="22">
        <v>1</v>
      </c>
      <c r="L6" s="33">
        <f t="shared" si="1"/>
        <v>11</v>
      </c>
    </row>
    <row r="7" spans="1:12" x14ac:dyDescent="0.25">
      <c r="A7" s="24" t="s">
        <v>91</v>
      </c>
      <c r="B7" s="184"/>
      <c r="C7" s="22" t="s">
        <v>92</v>
      </c>
      <c r="D7" s="22">
        <v>24</v>
      </c>
      <c r="E7" s="22">
        <v>0.8</v>
      </c>
      <c r="F7" s="22">
        <f t="shared" si="0"/>
        <v>19.200000000000003</v>
      </c>
      <c r="G7" s="22"/>
      <c r="H7" s="22"/>
      <c r="I7" s="22">
        <v>5</v>
      </c>
      <c r="J7" s="22">
        <v>2</v>
      </c>
      <c r="K7" s="22">
        <v>0</v>
      </c>
      <c r="L7" s="33">
        <f t="shared" si="1"/>
        <v>0</v>
      </c>
    </row>
    <row r="8" spans="1:12" ht="30" x14ac:dyDescent="0.25">
      <c r="A8" s="41" t="s">
        <v>234</v>
      </c>
      <c r="B8" s="103" t="s">
        <v>195</v>
      </c>
      <c r="C8" s="35" t="s">
        <v>93</v>
      </c>
      <c r="D8" s="35">
        <v>6</v>
      </c>
      <c r="E8" s="35">
        <v>3</v>
      </c>
      <c r="F8" s="35">
        <f t="shared" si="0"/>
        <v>18</v>
      </c>
      <c r="G8" s="35"/>
      <c r="H8" s="35"/>
      <c r="I8" s="35">
        <v>5</v>
      </c>
      <c r="J8" s="35">
        <v>2</v>
      </c>
      <c r="K8" s="35">
        <v>1</v>
      </c>
      <c r="L8" s="36">
        <f t="shared" si="1"/>
        <v>18</v>
      </c>
    </row>
    <row r="9" spans="1:12" ht="15.75" x14ac:dyDescent="0.25">
      <c r="A9" s="24" t="s">
        <v>231</v>
      </c>
      <c r="B9" s="119" t="s">
        <v>263</v>
      </c>
      <c r="C9" s="22" t="s">
        <v>94</v>
      </c>
      <c r="D9" s="22">
        <v>95</v>
      </c>
      <c r="E9" s="22">
        <v>2</v>
      </c>
      <c r="F9" s="22">
        <f t="shared" si="0"/>
        <v>190</v>
      </c>
      <c r="G9" s="22"/>
      <c r="H9" s="22"/>
      <c r="I9" s="22">
        <v>5</v>
      </c>
      <c r="J9" s="22">
        <v>2</v>
      </c>
      <c r="K9" s="22">
        <v>0</v>
      </c>
      <c r="L9" s="33">
        <f t="shared" si="1"/>
        <v>0</v>
      </c>
    </row>
    <row r="10" spans="1:12" ht="30" x14ac:dyDescent="0.25">
      <c r="A10" s="75" t="s">
        <v>233</v>
      </c>
      <c r="B10" s="172" t="s">
        <v>252</v>
      </c>
      <c r="C10" s="35" t="s">
        <v>98</v>
      </c>
      <c r="D10" s="35">
        <v>6</v>
      </c>
      <c r="E10" s="35">
        <v>3</v>
      </c>
      <c r="F10" s="35">
        <f t="shared" si="0"/>
        <v>18</v>
      </c>
      <c r="G10" s="35"/>
      <c r="H10" s="35"/>
      <c r="I10" s="35">
        <v>5</v>
      </c>
      <c r="J10" s="35">
        <v>2</v>
      </c>
      <c r="K10" s="35">
        <v>0</v>
      </c>
      <c r="L10" s="36">
        <f t="shared" si="1"/>
        <v>0</v>
      </c>
    </row>
    <row r="11" spans="1:12" x14ac:dyDescent="0.25">
      <c r="A11" s="77"/>
      <c r="B11" s="185"/>
      <c r="C11" s="35" t="s">
        <v>98</v>
      </c>
      <c r="D11" s="35">
        <v>6</v>
      </c>
      <c r="E11" s="35">
        <v>3</v>
      </c>
      <c r="F11" s="35">
        <f t="shared" si="0"/>
        <v>18</v>
      </c>
      <c r="G11" s="35"/>
      <c r="H11" s="35"/>
      <c r="I11" s="35">
        <v>5</v>
      </c>
      <c r="J11" s="35">
        <v>2</v>
      </c>
      <c r="K11" s="35">
        <v>0</v>
      </c>
      <c r="L11" s="36">
        <f t="shared" si="1"/>
        <v>0</v>
      </c>
    </row>
    <row r="12" spans="1:12" ht="15.75" thickBot="1" x14ac:dyDescent="0.3">
      <c r="A12" s="91" t="s">
        <v>232</v>
      </c>
      <c r="B12" s="186"/>
      <c r="C12" s="38" t="s">
        <v>106</v>
      </c>
      <c r="D12" s="38">
        <v>21</v>
      </c>
      <c r="E12" s="38">
        <v>2.5</v>
      </c>
      <c r="F12" s="38">
        <f t="shared" si="0"/>
        <v>52.5</v>
      </c>
      <c r="G12" s="38"/>
      <c r="H12" s="38"/>
      <c r="I12" s="38">
        <v>5</v>
      </c>
      <c r="J12" s="38">
        <v>2</v>
      </c>
      <c r="K12" s="38">
        <v>0</v>
      </c>
      <c r="L12" s="39">
        <f t="shared" si="1"/>
        <v>0</v>
      </c>
    </row>
    <row r="13" spans="1:12" s="1" customFormat="1" ht="15.75" thickBot="1" x14ac:dyDescent="0.3">
      <c r="A13" s="18" t="s">
        <v>76</v>
      </c>
      <c r="B13" s="19"/>
      <c r="C13" s="19"/>
      <c r="D13" s="19"/>
      <c r="E13" s="19"/>
      <c r="F13" s="19">
        <f>SUM(F4:F12)</f>
        <v>336.7</v>
      </c>
      <c r="G13" s="19"/>
      <c r="H13" s="19"/>
      <c r="I13" s="19"/>
      <c r="J13" s="19"/>
      <c r="K13" s="19"/>
      <c r="L13" s="20">
        <f>SUM(L4:L12)</f>
        <v>39</v>
      </c>
    </row>
  </sheetData>
  <mergeCells count="3">
    <mergeCell ref="A2:L2"/>
    <mergeCell ref="B4:B7"/>
    <mergeCell ref="B10:B12"/>
  </mergeCells>
  <pageMargins left="0.7" right="0.7" top="0.78740157499999996" bottom="0.78740157499999996" header="0.3" footer="0.3"/>
  <pageSetup paperSize="9" scale="5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souhrn</vt:lpstr>
      <vt:lpstr>stromy dle lokalit</vt:lpstr>
      <vt:lpstr>soliterní keře</vt:lpstr>
      <vt:lpstr>živé ploty</vt:lpstr>
      <vt:lpstr>záhony trvalek a keřů</vt:lpstr>
      <vt:lpstr>'stromy dle lokalit'!Oblast_tisku</vt:lpstr>
      <vt:lpstr>'živé ploty'!Oblast_tisku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</dc:creator>
  <cp:lastModifiedBy>kdolejsova</cp:lastModifiedBy>
  <cp:lastPrinted>2021-10-20T11:54:34Z</cp:lastPrinted>
  <dcterms:created xsi:type="dcterms:W3CDTF">2021-08-27T14:22:27Z</dcterms:created>
  <dcterms:modified xsi:type="dcterms:W3CDTF">2021-10-20T15:23:49Z</dcterms:modified>
</cp:coreProperties>
</file>